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5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state="hidden" r:id="rId5"/>
    <sheet name="2025待委外" sheetId="8" r:id="rId6"/>
    <sheet name="3326 料号" sheetId="12" state="hidden" r:id="rId7"/>
    <sheet name="SM3360(7260)" sheetId="10" state="hidden" r:id="rId8"/>
    <sheet name="协理不同意" sheetId="11" state="hidden" r:id="rId9"/>
  </sheets>
  <definedNames>
    <definedName name="_xlnm._FilterDatabase" localSheetId="5" hidden="1">'2025待委外'!$A$1:$W$1</definedName>
    <definedName name="_xlnm._FilterDatabase" localSheetId="6" hidden="1">'3326 料号'!$A$1:$V$1</definedName>
    <definedName name="_xlnm._FilterDatabase" localSheetId="7" hidden="1">'SM3360(7260)'!$A$1:$V$28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8" l="1"/>
  <c r="Y19" i="8" s="1"/>
  <c r="V20" i="8"/>
  <c r="Y20" i="8" s="1"/>
  <c r="V21" i="8"/>
  <c r="Y21" i="8" s="1"/>
  <c r="V18" i="8"/>
  <c r="Y18" i="8" s="1"/>
  <c r="L21" i="8" l="1"/>
  <c r="L8" i="8" l="1"/>
  <c r="L20" i="8" l="1"/>
  <c r="L19" i="8"/>
  <c r="L18" i="8"/>
  <c r="L17" i="8"/>
  <c r="L16" i="8"/>
  <c r="L15" i="8"/>
  <c r="L14" i="8"/>
  <c r="L13" i="8"/>
  <c r="L12" i="8"/>
  <c r="L11" i="8"/>
  <c r="L10" i="8"/>
  <c r="L9" i="8"/>
  <c r="L7" i="8"/>
  <c r="L6" i="8"/>
  <c r="L5" i="8" l="1"/>
  <c r="L4" i="8"/>
  <c r="L3" i="8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<sst xmlns="http://schemas.openxmlformats.org/spreadsheetml/2006/main" count="5108" uniqueCount="2335">
  <si>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</si>
  <si>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</si>
  <si>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</si>
  <si>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</si>
  <si>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</si>
  <si>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</si>
  <si>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</si>
  <si>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</si>
  <si>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</si>
  <si>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</si>
  <si>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</si>
  <si>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</si>
  <si>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</si>
  <si>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</si>
  <si>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</si>
  <si>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</si>
  <si>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</si>
  <si>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</si>
  <si>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</si>
  <si>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</si>
  <si>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</si>
  <si>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</si>
  <si>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</si>
  <si>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</si>
  <si>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</si>
  <si>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</si>
  <si>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</si>
  <si>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</si>
  <si>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</si>
  <si>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</si>
  <si>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</si>
  <si>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</si>
  <si>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</si>
  <si>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</si>
  <si>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</si>
  <si>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</si>
  <si>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</si>
  <si>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</si>
  <si>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</si>
  <si>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</si>
  <si>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</si>
  <si>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</si>
  <si>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</si>
  <si>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</si>
  <si>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</si>
  <si>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</si>
  <si>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</si>
  <si>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</si>
  <si>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</si>
  <si>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</si>
  <si>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</si>
  <si>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</si>
  <si>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</si>
  <si>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</si>
  <si>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</si>
  <si>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</si>
  <si>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</si>
  <si>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</si>
  <si>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</si>
  <si>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</si>
  <si>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</si>
  <si>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</si>
  <si>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</si>
  <si>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</si>
  <si>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</si>
  <si>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</si>
  <si>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</si>
  <si>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</si>
  <si>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</si>
  <si>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</si>
  <si>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</si>
  <si>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</si>
  <si>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</si>
  <si>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</si>
  <si>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</si>
  <si>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</si>
  <si>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</si>
  <si>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</si>
  <si>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</si>
  <si>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</si>
  <si>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</si>
  <si>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</si>
  <si>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</si>
  <si>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</si>
  <si>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</si>
  <si>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</si>
  <si>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</si>
  <si>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</si>
  <si>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</si>
  <si>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</si>
  <si>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</si>
  <si>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</si>
  <si>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</si>
  <si>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</si>
  <si>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</si>
  <si>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</si>
  <si>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</si>
  <si>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</si>
  <si>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</si>
  <si>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</si>
  <si>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</si>
  <si>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</si>
  <si>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</si>
  <si>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</si>
  <si>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</si>
  <si>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</si>
  <si>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</si>
  <si>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</si>
  <si>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</si>
  <si>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</si>
  <si>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</si>
  <si>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</si>
  <si>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</si>
  <si>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</si>
  <si>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</si>
  <si>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</si>
  <si>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</si>
  <si>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</si>
  <si>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</si>
  <si>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</si>
  <si>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</si>
  <si>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</si>
  <si>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</si>
  <si>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</si>
  <si>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</si>
  <si>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</si>
  <si>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</si>
  <si>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</si>
  <si>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</si>
  <si>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</si>
  <si>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</si>
  <si>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</si>
  <si>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</si>
  <si>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</si>
  <si>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</si>
  <si>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</si>
  <si>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</si>
  <si>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</si>
  <si>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</si>
  <si>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</si>
  <si>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</si>
  <si>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</si>
  <si>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</si>
  <si>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</si>
  <si>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</si>
  <si>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</si>
  <si>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</si>
  <si>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</si>
  <si>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</si>
  <si>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</si>
  <si>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</si>
  <si>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</si>
  <si>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</si>
  <si>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</si>
  <si>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</si>
  <si>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</si>
  <si>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</si>
  <si>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</si>
  <si>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</si>
  <si>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</si>
  <si>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</si>
  <si>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</si>
  <si>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</si>
  <si>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</si>
  <si>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</si>
  <si>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</si>
  <si>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</si>
  <si>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</si>
  <si>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</si>
  <si>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</si>
  <si>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</si>
  <si>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</si>
  <si>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</si>
  <si>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</si>
  <si>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</si>
  <si>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</si>
  <si>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</si>
  <si>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</si>
  <si>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</si>
  <si>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</si>
  <si>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</si>
  <si>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</si>
  <si>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</si>
  <si>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</si>
  <si>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</si>
  <si>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</si>
  <si>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</si>
  <si>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</si>
  <si>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</si>
  <si>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</si>
  <si>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</si>
  <si>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</si>
  <si>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</si>
  <si>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</si>
  <si>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</si>
  <si>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</si>
  <si>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</si>
  <si>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</si>
  <si>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</si>
  <si>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</si>
  <si>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</si>
  <si>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</si>
  <si>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</si>
  <si>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</si>
  <si>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</si>
  <si>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</si>
  <si>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</si>
  <si>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</si>
  <si>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</si>
  <si>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</si>
  <si>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</si>
  <si>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</si>
  <si>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</si>
  <si>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</si>
  <si>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</si>
  <si>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</si>
  <si>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</si>
  <si>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</si>
  <si>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</si>
  <si>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</si>
  <si>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</si>
  <si>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</si>
  <si>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</si>
  <si>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</si>
  <si>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</si>
  <si>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</si>
  <si>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</si>
  <si>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</si>
  <si>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</si>
  <si>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</si>
  <si>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</si>
  <si>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</si>
  <si>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</si>
  <si>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</si>
  <si>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</si>
  <si>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</si>
  <si>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</si>
  <si>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</si>
  <si>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</si>
  <si>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</si>
  <si>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</si>
  <si>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</si>
  <si>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</si>
  <si>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</si>
  <si>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</si>
  <si>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</si>
  <si>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</si>
  <si>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</si>
  <si>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</si>
  <si>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</si>
  <si>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</si>
  <si>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</si>
  <si>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</si>
  <si>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</si>
  <si>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</si>
  <si>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</si>
  <si>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</si>
  <si>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</si>
  <si>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</si>
  <si>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</si>
  <si>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</si>
  <si>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</si>
  <si>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</si>
  <si>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</si>
  <si>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</si>
  <si>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</si>
  <si>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</si>
  <si>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</si>
  <si>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</si>
  <si>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</si>
  <si>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</si>
  <si>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</si>
  <si>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</si>
  <si>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</si>
  <si>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</si>
  <si>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</si>
  <si>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</si>
  <si>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</si>
  <si>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</si>
  <si>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</si>
  <si>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</si>
  <si>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</si>
  <si>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</si>
  <si>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</si>
  <si>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</si>
  <si>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</si>
  <si>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</si>
  <si>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</si>
  <si>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</si>
  <si>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</si>
  <si>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</si>
  <si>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</si>
  <si>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</si>
  <si>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</si>
  <si>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</si>
  <si>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</si>
  <si>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</si>
  <si>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</si>
  <si>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</si>
  <si>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</si>
  <si>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</si>
  <si>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</si>
  <si>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</si>
  <si>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</si>
  <si>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</si>
  <si>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</si>
  <si>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</si>
  <si>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</si>
  <si>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</si>
  <si>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</si>
  <si>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</si>
  <si>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</si>
  <si>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</si>
  <si>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</si>
  <si>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</si>
  <si>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</si>
  <si>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</si>
  <si>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</si>
  <si>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</si>
  <si>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</si>
  <si>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</si>
  <si>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</si>
  <si>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</si>
  <si>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</si>
  <si>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</si>
  <si>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</si>
  <si>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</si>
  <si>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</si>
  <si>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</si>
  <si>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</si>
  <si>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</si>
  <si>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</si>
  <si>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</si>
  <si>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</si>
  <si>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</si>
  <si>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</si>
  <si>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</si>
  <si>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</si>
  <si>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</si>
  <si>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</si>
  <si>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</si>
  <si>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</si>
  <si>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</si>
  <si>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</si>
  <si>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</si>
  <si>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</si>
  <si>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</si>
  <si>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</si>
  <si>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</si>
  <si>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</si>
  <si>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</si>
  <si>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</si>
  <si>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</si>
  <si>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</si>
  <si>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</si>
  <si>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</si>
  <si>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</si>
  <si>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</si>
  <si>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</si>
  <si>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</si>
  <si>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</si>
  <si>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</si>
  <si>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</si>
  <si>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</si>
  <si>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</si>
  <si>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</si>
  <si>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</si>
  <si>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</si>
  <si>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</si>
  <si>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</si>
  <si>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</si>
  <si>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</si>
  <si>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</si>
  <si>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</si>
  <si>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</si>
  <si>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</si>
  <si>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</si>
  <si>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</si>
  <si>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</si>
  <si>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</si>
  <si>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</si>
  <si>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</si>
  <si>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</si>
  <si>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</si>
  <si>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</si>
  <si>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</si>
  <si>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</si>
  <si>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</si>
  <si>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</si>
  <si>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</si>
  <si>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</si>
  <si>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</si>
  <si>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</si>
  <si>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</si>
  <si>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</si>
  <si>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</si>
  <si>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</si>
  <si>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</si>
  <si>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</si>
  <si>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</si>
  <si>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</si>
  <si>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</si>
  <si>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</si>
  <si>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</si>
  <si>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</si>
  <si>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</si>
  <si>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</si>
  <si>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</si>
  <si>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</si>
  <si>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</si>
  <si>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</si>
  <si>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</si>
  <si>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</si>
  <si>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</si>
  <si>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</si>
  <si>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</si>
  <si>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</si>
  <si>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</si>
  <si>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</si>
  <si>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</si>
  <si>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</si>
  <si>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</si>
  <si>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</si>
  <si>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</si>
  <si>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</si>
  <si>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</si>
  <si>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</si>
  <si>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</si>
  <si>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</si>
  <si>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</si>
  <si>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</si>
  <si>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</si>
  <si>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</si>
  <si>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</si>
  <si>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</si>
  <si>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</si>
  <si>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</si>
  <si>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</si>
  <si>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</si>
  <si>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</si>
  <si>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</si>
  <si>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</si>
  <si>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</si>
  <si>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</si>
  <si>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</si>
  <si>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</si>
  <si>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</si>
  <si>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</si>
  <si>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</si>
  <si>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</si>
  <si>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</si>
  <si>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</si>
  <si>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</si>
  <si>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</si>
  <si>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</si>
  <si>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</si>
  <si>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</si>
  <si>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</si>
  <si>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</si>
  <si>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</si>
  <si>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</si>
  <si>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</si>
  <si>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</si>
  <si>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</si>
  <si>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</si>
  <si>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</si>
  <si>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</si>
  <si>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</si>
  <si>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</si>
  <si>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</si>
  <si>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</si>
  <si>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</si>
  <si>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</si>
  <si>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</si>
  <si>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</si>
  <si>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</si>
  <si>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</si>
  <si>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</si>
  <si>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</si>
  <si>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</si>
  <si>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</si>
  <si>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</si>
  <si>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</si>
  <si>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</si>
  <si>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</si>
  <si>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</si>
  <si>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</si>
  <si>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</si>
  <si>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</si>
  <si>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</si>
  <si>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</si>
  <si>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</si>
  <si>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</si>
  <si>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</si>
  <si>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</si>
  <si>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</si>
  <si>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</si>
  <si>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</si>
  <si>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</si>
  <si>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</si>
  <si>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</si>
  <si>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</si>
  <si>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</si>
  <si>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</si>
  <si>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</si>
  <si>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</si>
  <si>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</si>
  <si>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</si>
  <si>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</si>
  <si>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</si>
  <si>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</si>
  <si>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</si>
  <si>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</si>
  <si>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</si>
  <si>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</si>
  <si>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</si>
  <si>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</si>
  <si>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</si>
  <si>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</si>
  <si>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</si>
  <si>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</si>
  <si>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</si>
  <si>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</si>
  <si>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</si>
  <si>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</si>
  <si>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</si>
  <si>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</si>
  <si>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</si>
  <si>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</si>
  <si>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</si>
  <si>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</si>
  <si>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</si>
  <si>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</si>
  <si>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</si>
  <si>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</si>
  <si>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</si>
  <si>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</si>
  <si>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</si>
  <si>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</si>
  <si>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</si>
  <si>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</si>
  <si>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</si>
  <si>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</si>
  <si>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</si>
  <si>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</si>
  <si>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</si>
  <si>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</si>
  <si>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</si>
  <si>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</si>
  <si>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</si>
  <si>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</si>
  <si>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</si>
  <si>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</si>
  <si>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</si>
  <si>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</si>
  <si>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</si>
  <si>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</si>
  <si>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</si>
  <si>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</si>
  <si>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</si>
  <si>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</si>
  <si>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</si>
  <si>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</si>
  <si>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</si>
  <si>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</si>
  <si>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</si>
  <si>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</si>
  <si>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</si>
  <si>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</si>
  <si>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</si>
  <si>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</si>
  <si>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</si>
  <si>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</si>
  <si>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</si>
  <si>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</si>
  <si>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</si>
  <si>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</si>
  <si>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</si>
  <si>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</si>
  <si>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</si>
  <si>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</si>
  <si>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</si>
  <si>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</si>
  <si>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</si>
  <si>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</si>
  <si>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</si>
  <si>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</si>
  <si>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</si>
  <si>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</si>
  <si>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</si>
  <si>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</si>
  <si>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</si>
  <si>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</si>
  <si>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</si>
  <si>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</si>
  <si>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</si>
  <si>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</si>
  <si>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</si>
  <si>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</si>
  <si>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</si>
  <si>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</si>
  <si>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</si>
  <si>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</si>
  <si>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</si>
  <si>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</si>
  <si>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</si>
  <si>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</si>
  <si>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</si>
  <si>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</si>
  <si>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</si>
  <si>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</si>
  <si>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</si>
  <si>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</si>
  <si>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</si>
  <si>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</si>
  <si>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</si>
  <si>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</si>
  <si>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</si>
  <si>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</si>
  <si>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</si>
  <si>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</si>
  <si>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</si>
  <si>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</si>
  <si>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</si>
  <si>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</si>
  <si>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</si>
  <si>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</si>
  <si>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</si>
  <si>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</si>
  <si>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</si>
  <si>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</si>
  <si>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</si>
  <si>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</si>
  <si>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</si>
  <si>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</si>
  <si>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</si>
  <si>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</si>
  <si>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</si>
  <si>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</si>
  <si>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</si>
  <si>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</si>
  <si>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</si>
  <si>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</si>
  <si>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</si>
  <si>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</si>
  <si>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</si>
  <si>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</si>
  <si>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</si>
  <si>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</si>
  <si>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</si>
  <si>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</si>
  <si>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</si>
  <si>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</si>
  <si>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</si>
  <si>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</si>
  <si>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</si>
  <si>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</si>
  <si>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</si>
  <si>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</si>
  <si>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</si>
  <si>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</si>
  <si>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</si>
  <si>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</si>
  <si>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</si>
  <si>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</si>
  <si>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</si>
  <si>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</si>
  <si>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</si>
  <si>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</si>
  <si>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</si>
  <si>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</si>
  <si>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</si>
  <si>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</si>
  <si>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</si>
  <si>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</si>
  <si>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</si>
  <si>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</si>
  <si>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</si>
  <si>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</si>
  <si>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</si>
  <si>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</si>
  <si>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</si>
  <si>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</si>
  <si>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</si>
  <si>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</si>
  <si>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</si>
  <si>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</si>
  <si>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</si>
  <si>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</si>
  <si>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</si>
  <si>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</si>
  <si>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</si>
  <si>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</si>
  <si>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</si>
  <si>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</si>
  <si>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</si>
  <si>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</si>
  <si>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</si>
  <si>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</si>
  <si>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</si>
  <si>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</si>
  <si>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</si>
  <si>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</si>
  <si>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</si>
  <si>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</si>
  <si>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</si>
  <si>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</si>
  <si>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</si>
  <si>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</si>
  <si>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</si>
  <si>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</si>
  <si>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</si>
  <si>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</si>
  <si>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</si>
  <si>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</si>
  <si>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</si>
  <si>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</si>
  <si>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</si>
  <si>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</si>
  <si>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</si>
  <si>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</si>
  <si>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</si>
  <si>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</si>
  <si>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</si>
  <si>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</si>
  <si>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</si>
  <si>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</si>
  <si>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</si>
  <si>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</si>
  <si>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</si>
  <si>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</si>
  <si>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</si>
  <si>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</si>
  <si>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</si>
  <si>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</si>
  <si>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</si>
  <si>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</si>
  <si>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</si>
  <si>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</si>
  <si>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</si>
  <si>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</si>
  <si>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</si>
  <si>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</si>
  <si>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</si>
  <si>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</si>
  <si>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</si>
  <si>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</si>
  <si>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</si>
  <si>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</si>
  <si>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</si>
  <si>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</si>
  <si>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</si>
  <si>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</si>
  <si>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</si>
  <si>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</si>
  <si>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</si>
  <si>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</si>
  <si>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</si>
  <si>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</si>
  <si>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</si>
  <si>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</si>
  <si>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</si>
  <si>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</si>
  <si>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</si>
  <si>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</si>
  <si>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</si>
  <si>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</si>
  <si>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</si>
  <si>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</si>
  <si>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</si>
  <si>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</si>
  <si>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</si>
  <si>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</si>
  <si>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</si>
  <si>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</si>
  <si>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</si>
  <si>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</si>
  <si>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</si>
  <si>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</si>
  <si>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</si>
  <si>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</si>
  <si>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</si>
  <si>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</si>
  <si>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</si>
  <si>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</si>
  <si>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</si>
  <si>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</si>
  <si>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</si>
  <si>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</si>
  <si>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</si>
  <si>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</si>
  <si>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</si>
  <si>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</si>
  <si>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</si>
  <si>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</si>
  <si>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</si>
  <si>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</si>
  <si>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</si>
  <si>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</si>
  <si>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</si>
  <si>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</si>
  <si>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</si>
  <si>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</si>
  <si>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</si>
  <si>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</si>
  <si>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</si>
  <si>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</si>
  <si>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</si>
  <si>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</si>
  <si>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</si>
  <si>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</si>
  <si>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</si>
  <si>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</si>
  <si>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</si>
  <si>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</si>
  <si>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</si>
  <si>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</si>
  <si>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</si>
  <si>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</si>
  <si>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</si>
  <si>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</si>
  <si>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</si>
  <si>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</si>
  <si>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</si>
  <si>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</si>
  <si>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</si>
  <si>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</si>
  <si>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</si>
  <si>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</si>
  <si>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</si>
  <si>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</si>
  <si>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</si>
  <si>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</si>
  <si>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</si>
  <si>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</si>
  <si>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</si>
  <si>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</si>
  <si>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</si>
  <si>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</si>
  <si>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</si>
  <si>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</si>
  <si>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</si>
  <si>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</si>
  <si>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</si>
  <si>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</si>
  <si>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</si>
  <si>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</si>
  <si>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</si>
  <si>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</si>
  <si>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</si>
  <si>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</si>
  <si>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</si>
  <si>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</si>
  <si>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</si>
  <si>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</si>
  <si>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</si>
  <si>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</si>
  <si>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</si>
  <si>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</si>
  <si>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</si>
  <si>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</si>
  <si>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</si>
  <si>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</si>
  <si>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</si>
  <si>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</si>
  <si>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</si>
  <si>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</si>
  <si>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</si>
  <si>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</si>
  <si>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</si>
  <si>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</si>
  <si>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</si>
  <si>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</si>
  <si>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</si>
  <si>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</si>
  <si>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</si>
  <si>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</si>
  <si>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</si>
  <si>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</si>
  <si>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</si>
  <si>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</si>
  <si>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</si>
  <si>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</si>
  <si>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</si>
  <si>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</si>
  <si>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</si>
  <si>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</si>
  <si>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</si>
  <si>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</si>
  <si>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</si>
  <si>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</si>
  <si>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</si>
  <si>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</si>
  <si>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</si>
  <si>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</si>
  <si>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</si>
  <si>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</si>
  <si>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</si>
  <si>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</si>
  <si>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</si>
  <si>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</si>
  <si>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</si>
  <si>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</si>
  <si>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</si>
  <si>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</si>
  <si>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</si>
  <si>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</si>
  <si>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</si>
  <si>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</si>
  <si>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</si>
  <si>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</si>
  <si>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</si>
  <si>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</si>
  <si>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</si>
  <si>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</si>
  <si>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</si>
  <si>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</si>
  <si>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</si>
  <si>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</si>
  <si>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</si>
  <si>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</si>
  <si>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</si>
  <si>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</si>
  <si>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</si>
  <si>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</si>
  <si>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</si>
  <si>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</si>
  <si>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</si>
  <si>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</si>
  <si>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</si>
  <si>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</si>
  <si>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</si>
  <si>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</si>
  <si>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</si>
  <si>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</si>
  <si>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</si>
  <si>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</si>
  <si>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</si>
  <si>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</si>
  <si>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</si>
  <si>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</si>
  <si>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</si>
  <si>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</si>
  <si>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</si>
  <si>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</si>
  <si>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</si>
  <si>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</si>
  <si>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</si>
  <si>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</si>
  <si>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</si>
  <si>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</si>
  <si>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</si>
  <si>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</si>
  <si>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</si>
  <si>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</si>
  <si>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</si>
  <si>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</si>
  <si>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</si>
  <si>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</si>
  <si>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</si>
  <si>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</si>
  <si>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</si>
  <si>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</si>
  <si>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</si>
  <si>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</si>
  <si>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</si>
  <si>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</si>
  <si>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</si>
  <si>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</si>
  <si>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</si>
  <si>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</si>
  <si>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</si>
  <si>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</si>
  <si>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</si>
  <si>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</si>
  <si>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</si>
  <si>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</si>
  <si>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</si>
  <si>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</si>
  <si>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</si>
  <si>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</si>
  <si>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</si>
  <si>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</si>
  <si>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</si>
  <si>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</si>
  <si>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</si>
  <si>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</si>
  <si>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</si>
  <si>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</si>
  <si>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</si>
  <si>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</si>
  <si>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</si>
  <si>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</si>
  <si>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</si>
  <si>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</si>
  <si>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</si>
  <si>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</si>
  <si>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</si>
  <si>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</si>
  <si>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</si>
  <si>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</si>
  <si>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</si>
  <si>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</si>
  <si>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</si>
  <si>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</si>
  <si>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</si>
  <si>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</si>
  <si>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</si>
  <si>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</si>
  <si>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</si>
  <si>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</si>
  <si>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</si>
  <si>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</si>
  <si>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</si>
  <si>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</si>
  <si>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</si>
  <si>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</si>
  <si>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</si>
  <si>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</si>
  <si>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</si>
  <si>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</si>
  <si>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</si>
  <si>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</si>
  <si>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</si>
  <si>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</si>
  <si>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</si>
  <si>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</si>
  <si>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</si>
  <si>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</si>
  <si>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</si>
  <si>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</si>
  <si>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</si>
  <si>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</si>
  <si>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</si>
  <si>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</si>
  <si>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</si>
  <si>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</si>
  <si>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</si>
  <si>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</si>
  <si>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</si>
  <si>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</si>
  <si>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</si>
  <si>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</si>
  <si>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</si>
  <si>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</si>
  <si>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</si>
  <si>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</si>
  <si>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</si>
  <si>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</si>
  <si>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</si>
  <si>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</si>
  <si>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</si>
  <si>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</si>
  <si>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</si>
  <si>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</si>
  <si>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</si>
  <si>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</si>
  <si>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</si>
  <si>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</si>
  <si>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</si>
  <si>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</si>
  <si>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</si>
  <si>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</si>
  <si>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</si>
  <si>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</si>
  <si>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</si>
  <si>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</si>
  <si>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</si>
  <si>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</si>
  <si>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</si>
  <si>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</si>
  <si>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</si>
  <si>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</si>
  <si>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</si>
  <si>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</si>
  <si>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</si>
  <si>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</si>
  <si>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</si>
  <si>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</si>
  <si>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</si>
  <si>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</si>
  <si>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</si>
  <si>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</si>
  <si>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</si>
  <si>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</si>
  <si>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</si>
  <si>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</si>
  <si>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</si>
  <si>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</si>
  <si>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</si>
  <si>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</si>
  <si>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</si>
  <si>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</si>
  <si>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</si>
  <si>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</si>
  <si>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</si>
  <si>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</si>
  <si>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</si>
  <si>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</si>
  <si>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</si>
  <si>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</si>
  <si>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</si>
  <si>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</si>
  <si>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</si>
  <si>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</si>
  <si>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</si>
  <si>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</si>
  <si>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</si>
  <si>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</si>
  <si>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</si>
  <si>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</si>
  <si>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</si>
  <si>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</si>
  <si>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</si>
  <si>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</si>
  <si>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</si>
  <si>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</si>
  <si>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</si>
  <si>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</si>
  <si>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</si>
  <si>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</si>
  <si>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</si>
  <si>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</si>
  <si>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</si>
  <si>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</si>
  <si>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</si>
  <si>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</si>
  <si>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</si>
  <si>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</si>
  <si>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</si>
  <si>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</si>
  <si>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</si>
  <si>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</si>
  <si>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</si>
  <si>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</si>
  <si>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</si>
  <si>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</si>
  <si>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</si>
  <si>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</si>
  <si>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</si>
  <si>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</si>
  <si>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</si>
  <si>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</si>
  <si>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</si>
  <si>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</si>
  <si>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</si>
  <si>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</si>
  <si>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</si>
  <si>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</si>
  <si>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</si>
  <si>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</si>
  <si>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</si>
  <si>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</si>
  <si>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</si>
  <si>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</si>
  <si>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</si>
  <si>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</si>
  <si>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</si>
  <si>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</si>
  <si>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</si>
  <si>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</si>
  <si>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</si>
  <si>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</si>
  <si>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</si>
  <si>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</si>
  <si>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</si>
  <si>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</si>
  <si>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</si>
  <si>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</si>
  <si>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</si>
  <si>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</si>
  <si>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</si>
  <si>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</si>
  <si>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</si>
  <si>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</si>
  <si>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</si>
  <si>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</si>
  <si>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</si>
  <si>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</si>
  <si>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</si>
  <si>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</si>
  <si>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</si>
  <si>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</si>
  <si>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</si>
  <si>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</si>
  <si>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</si>
  <si>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</si>
  <si>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</si>
  <si>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</si>
  <si>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</si>
  <si>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</si>
  <si>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</si>
  <si>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</si>
  <si>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</si>
  <si>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</si>
  <si>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</si>
  <si>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</si>
  <si>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</si>
  <si>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</si>
  <si>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</si>
  <si>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</si>
  <si>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</si>
  <si>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</si>
  <si>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</si>
  <si>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</si>
  <si>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</si>
  <si>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</si>
  <si>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</si>
  <si>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</si>
  <si>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</si>
  <si>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</si>
  <si>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</si>
  <si>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</si>
  <si>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</si>
  <si>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</si>
  <si>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</si>
  <si>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</si>
  <si>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</si>
  <si>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</si>
  <si>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</si>
  <si>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</si>
  <si>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</si>
  <si>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</si>
  <si>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</si>
  <si>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</si>
  <si>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</si>
  <si>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</si>
  <si>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</si>
  <si>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</si>
  <si>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</si>
  <si>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</si>
  <si>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</si>
  <si>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</si>
  <si>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</si>
  <si>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</si>
  <si>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</si>
  <si>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</si>
  <si>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</si>
  <si>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</si>
  <si>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</si>
  <si>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</si>
  <si>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</si>
  <si>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</si>
  <si>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</si>
  <si>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</si>
  <si>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</si>
  <si>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</si>
  <si>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</si>
  <si>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</si>
  <si>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</si>
  <si>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</si>
  <si>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</si>
  <si>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</si>
  <si>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</si>
  <si>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</si>
  <si>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</si>
  <si>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</si>
  <si>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</si>
  <si>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</si>
  <si>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</si>
  <si>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</si>
  <si>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</si>
  <si>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</si>
  <si>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</si>
  <si>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</si>
  <si>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</si>
  <si>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</si>
  <si>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</si>
  <si>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</si>
  <si>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</si>
  <si>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</si>
  <si>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</si>
  <si>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</si>
  <si>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</si>
  <si>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</si>
  <si>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</si>
  <si>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</si>
  <si>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</si>
  <si>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</si>
  <si>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</si>
  <si>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</si>
  <si>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</si>
  <si>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</si>
  <si>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</si>
  <si>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</si>
  <si>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</si>
  <si>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</si>
  <si>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</si>
  <si>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</si>
  <si>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</si>
  <si>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</si>
  <si>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</si>
  <si>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</si>
  <si>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</si>
  <si>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</si>
  <si>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</si>
  <si>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</si>
  <si>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</si>
  <si>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</si>
  <si>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</si>
  <si>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</si>
  <si>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</si>
  <si>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</si>
  <si>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</si>
  <si>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</si>
  <si>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</si>
  <si>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</si>
  <si>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</si>
  <si>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</si>
  <si>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</si>
  <si>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</si>
  <si>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</si>
  <si>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</si>
  <si>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</si>
  <si>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</si>
  <si>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</si>
  <si>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</si>
  <si>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</si>
  <si>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</si>
  <si>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</si>
  <si>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</si>
  <si>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</si>
  <si>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</si>
  <si>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</si>
  <si>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</si>
  <si>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</si>
  <si>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</si>
  <si>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</si>
  <si>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</si>
  <si>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</si>
  <si>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</si>
  <si>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</si>
  <si>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</si>
  <si>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</si>
  <si>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</si>
  <si>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</si>
  <si>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</si>
  <si>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</si>
  <si>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</si>
  <si>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</si>
  <si>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</si>
  <si>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</si>
  <si>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</si>
  <si>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</si>
  <si>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</si>
  <si>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</si>
  <si>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</si>
  <si>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</si>
  <si>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</si>
  <si>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</si>
  <si>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</si>
  <si>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</si>
  <si>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</si>
  <si>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</si>
  <si>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</si>
  <si>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</si>
  <si>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</si>
  <si>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</si>
  <si>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</si>
  <si>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</si>
  <si>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</si>
  <si>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</si>
  <si>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</si>
  <si>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</si>
  <si>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</si>
  <si>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</si>
  <si>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</si>
  <si>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</si>
  <si>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</si>
  <si>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</si>
  <si>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</si>
  <si>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</si>
  <si>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</si>
  <si>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</si>
  <si>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</si>
  <si>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</si>
  <si>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</si>
  <si>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</si>
  <si>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</si>
  <si>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</si>
  <si>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</si>
  <si>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</si>
  <si>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</si>
  <si>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</si>
  <si>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</si>
  <si>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</si>
  <si>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</si>
  <si>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</si>
  <si>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</si>
  <si>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</si>
  <si>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</si>
  <si>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</si>
  <si>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</si>
  <si>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</si>
  <si>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</si>
  <si>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</si>
  <si>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</si>
  <si>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</si>
  <si>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</si>
  <si>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</si>
  <si>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</si>
  <si>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</si>
  <si>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</si>
  <si>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</si>
  <si>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</si>
  <si>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</si>
  <si>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</si>
  <si>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</si>
  <si>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</si>
  <si>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</si>
  <si>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</si>
  <si>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</si>
  <si>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</si>
  <si>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</si>
  <si>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</si>
  <si>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</si>
  <si>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</si>
  <si>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</si>
  <si>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</si>
  <si>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</si>
  <si>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</si>
  <si>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</si>
  <si>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</si>
  <si>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</si>
  <si>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</si>
  <si>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</si>
  <si>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</si>
  <si>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</si>
  <si>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</si>
  <si>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</si>
  <si>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</si>
  <si>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</si>
  <si>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</si>
  <si>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</si>
  <si>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</si>
  <si>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</si>
  <si>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</si>
  <si>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</si>
  <si>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</si>
  <si>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</si>
  <si>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</si>
  <si>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</si>
  <si>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</si>
  <si>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</si>
  <si>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</si>
  <si>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</si>
  <si>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</si>
  <si>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</si>
  <si>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</si>
  <si>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</si>
  <si>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</si>
  <si>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</si>
  <si>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</si>
  <si>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</si>
  <si>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</si>
  <si>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</si>
  <si>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</si>
  <si>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</si>
  <si>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</si>
  <si>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</si>
  <si>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</si>
  <si>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</si>
  <si>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</si>
  <si>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</si>
  <si>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</si>
  <si>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</si>
  <si>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</si>
  <si>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</si>
  <si>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</si>
  <si>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</si>
  <si>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</si>
  <si>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</si>
  <si>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</si>
  <si>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</si>
  <si>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</si>
  <si>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</si>
  <si>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</si>
  <si>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</si>
  <si>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</si>
  <si>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</si>
  <si>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</si>
  <si>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</si>
  <si>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</si>
  <si>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</si>
  <si>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</si>
  <si>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</si>
  <si>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</si>
  <si>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</si>
  <si>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</si>
  <si>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</si>
  <si>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</si>
  <si>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</si>
  <si>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</si>
  <si>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</si>
  <si>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</si>
  <si>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</si>
  <si>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</si>
  <si>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</si>
  <si>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</si>
  <si>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</si>
  <si>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</si>
  <si>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</si>
  <si>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</si>
  <si>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</si>
  <si>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</si>
  <si>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</si>
  <si>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</si>
  <si>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</si>
  <si>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</si>
  <si>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</si>
  <si>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</si>
  <si>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</si>
  <si>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</si>
  <si>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</si>
  <si>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</si>
  <si>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</si>
  <si>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</si>
  <si>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</si>
  <si>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</si>
  <si>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</si>
  <si>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</si>
  <si>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</si>
  <si>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</si>
  <si>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</si>
  <si>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</si>
  <si>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</si>
  <si>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</si>
  <si>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</si>
  <si>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</si>
  <si>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</si>
  <si>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</si>
  <si>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</si>
  <si>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</si>
  <si>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</si>
  <si>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</si>
  <si>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</si>
  <si>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</si>
  <si>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</si>
  <si>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</si>
  <si>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</si>
  <si>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</si>
  <si>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</si>
  <si>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</si>
  <si>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</si>
  <si>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</si>
  <si>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</si>
  <si>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</si>
  <si>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</si>
  <si>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</si>
  <si>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</si>
  <si>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</si>
  <si>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</si>
  <si>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</si>
  <si>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</si>
  <si>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</si>
  <si>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</si>
  <si>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</si>
  <si>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</si>
  <si>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</si>
  <si>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</si>
  <si>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</si>
  <si>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</si>
  <si>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</si>
  <si>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</si>
  <si>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</si>
  <si>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</si>
  <si>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</si>
  <si>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</si>
  <si>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</si>
  <si>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</si>
  <si>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</si>
  <si>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</si>
  <si>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</si>
  <si>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</si>
  <si>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</si>
  <si>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</si>
  <si>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</si>
  <si>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</si>
  <si>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</si>
  <si>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</si>
  <si>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</si>
  <si>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</si>
  <si>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</si>
  <si>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</si>
  <si>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</si>
  <si>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</si>
  <si>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</si>
  <si>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</si>
  <si>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</si>
  <si>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</si>
  <si>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</si>
  <si>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</si>
  <si>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</si>
  <si>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</si>
  <si>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</si>
  <si>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</si>
  <si>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</si>
  <si>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</si>
  <si>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</si>
  <si>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</si>
  <si>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</si>
  <si>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</si>
  <si>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</si>
  <si>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</si>
  <si>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</si>
  <si>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</si>
  <si>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</si>
  <si>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</si>
  <si>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</si>
  <si>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</si>
  <si>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</si>
  <si>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</si>
  <si>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</si>
  <si>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</si>
  <si>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</si>
  <si>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</si>
  <si>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</si>
  <si>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</si>
  <si>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</si>
  <si>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</si>
  <si>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</si>
  <si>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</si>
  <si>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</si>
  <si>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</si>
  <si>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</si>
  <si>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</si>
  <si>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</si>
  <si>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</si>
  <si>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</si>
  <si>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</si>
  <si>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</si>
  <si>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</si>
  <si>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</si>
  <si>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</si>
  <si>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</si>
  <si>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</si>
  <si>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</si>
  <si>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</si>
  <si>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</si>
  <si>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</si>
  <si>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</si>
  <si>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</si>
  <si>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</si>
  <si>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</si>
  <si>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</si>
  <si>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</si>
  <si>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</si>
  <si>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</si>
  <si>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</si>
  <si>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</si>
  <si>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</si>
  <si>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</si>
  <si>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</si>
  <si>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</si>
  <si>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</si>
  <si>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</si>
  <si>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</si>
  <si>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</si>
  <si>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</si>
  <si>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</si>
  <si>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</si>
  <si>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</si>
  <si>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</si>
  <si>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</si>
  <si>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</si>
  <si>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</si>
  <si>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</si>
  <si>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</si>
  <si>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</si>
  <si>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</si>
  <si>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</si>
  <si>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</si>
  <si>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</si>
  <si>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</si>
  <si>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</si>
  <si>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</si>
  <si>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</si>
  <si>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</si>
  <si>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</si>
  <si>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</si>
  <si>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</si>
  <si>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</si>
  <si>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</si>
  <si>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</si>
  <si>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</si>
  <si>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</si>
  <si>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</si>
  <si>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</si>
  <si>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</si>
  <si>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</si>
  <si>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</si>
  <si>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</si>
  <si>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</si>
  <si>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</si>
  <si>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</si>
  <si>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</si>
  <si>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</si>
  <si>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</si>
  <si>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</si>
  <si>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</si>
  <si>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</si>
  <si>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</si>
  <si>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</si>
  <si>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</si>
  <si>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</si>
  <si>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</si>
  <si>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</si>
  <si>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</si>
  <si>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</si>
  <si>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</si>
  <si>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</si>
  <si>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</si>
  <si>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</si>
  <si>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</si>
  <si>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</si>
  <si>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</si>
  <si>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</si>
  <si>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</si>
  <si>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</si>
  <si>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</si>
  <si>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</si>
  <si>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</si>
  <si>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</si>
  <si>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</si>
  <si>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</si>
  <si>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</si>
  <si>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</si>
  <si>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</si>
  <si>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</si>
  <si>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</si>
  <si>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</si>
  <si>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</si>
  <si>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</si>
  <si>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</si>
  <si>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</si>
  <si>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</si>
  <si>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</si>
  <si>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</si>
  <si>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</si>
  <si>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</si>
  <si>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</si>
  <si>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</si>
  <si>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</si>
  <si>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</si>
  <si>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</si>
  <si>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</si>
  <si>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</si>
  <si>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</si>
  <si>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</si>
  <si>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</si>
  <si>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</si>
  <si>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</si>
  <si>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</si>
  <si>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</si>
  <si>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</si>
  <si>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</si>
  <si>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</si>
  <si>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</si>
  <si>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</si>
  <si>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</si>
  <si>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</si>
  <si>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</si>
  <si>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</si>
  <si>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</si>
  <si>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</si>
  <si>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</si>
  <si>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</si>
  <si>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</si>
  <si>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</si>
  <si>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</si>
  <si>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</si>
  <si>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</si>
  <si>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</si>
  <si>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</si>
  <si>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</si>
  <si>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</si>
  <si>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</si>
  <si>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</si>
  <si>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</si>
  <si>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</si>
  <si>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</si>
  <si>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</si>
  <si>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</si>
  <si>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</si>
  <si>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</si>
  <si>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</si>
  <si>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</si>
  <si>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</si>
  <si>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</si>
  <si>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</si>
  <si>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</si>
  <si>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</si>
  <si>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</si>
  <si>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</si>
  <si>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</si>
  <si>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</si>
  <si>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</si>
  <si>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</si>
  <si>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</si>
  <si>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</si>
  <si>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</si>
  <si>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</si>
  <si>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</si>
  <si>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</si>
  <si>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</si>
  <si>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</si>
  <si>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</si>
  <si>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</si>
  <si>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</si>
  <si>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</si>
  <si>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</si>
  <si>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</si>
  <si>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</si>
  <si>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</si>
  <si>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</si>
  <si>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</si>
  <si>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</si>
  <si>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</si>
  <si>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</si>
  <si>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</si>
  <si>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</si>
  <si>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</si>
  <si>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</si>
  <si>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</si>
  <si>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</si>
  <si>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</si>
  <si>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</si>
  <si>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</si>
  <si>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</si>
  <si>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</si>
  <si>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</si>
  <si>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</si>
  <si>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</si>
  <si>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</si>
  <si>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</si>
  <si>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</si>
  <si>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</si>
  <si>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</si>
  <si>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</si>
  <si>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</si>
  <si>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</si>
  <si>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</si>
  <si>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</si>
  <si>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</si>
  <si>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</si>
  <si>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</si>
  <si>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</si>
  <si>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</si>
  <si>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</si>
  <si>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</si>
  <si>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</si>
  <si>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</si>
  <si>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</si>
  <si>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</si>
  <si>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</si>
  <si>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</si>
  <si>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</si>
  <si>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</si>
  <si>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</si>
  <si>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</si>
  <si>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</si>
  <si>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</si>
  <si>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</si>
  <si>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</si>
  <si>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</si>
  <si>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</si>
  <si>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</si>
  <si>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</si>
  <si>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</si>
  <si>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</si>
  <si>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</si>
  <si>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</si>
  <si>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</si>
  <si>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</si>
  <si>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</si>
  <si>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</si>
  <si>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</si>
  <si>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</si>
  <si>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</si>
  <si>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</si>
  <si>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</si>
  <si>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</si>
  <si>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</si>
  <si>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</si>
  <si>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</si>
  <si>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</si>
  <si>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</si>
  <si>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</si>
  <si>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</si>
  <si>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</si>
  <si>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</si>
  <si>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</si>
  <si>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</si>
  <si>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</si>
  <si>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</si>
  <si>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</si>
  <si>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</si>
  <si>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</si>
  <si>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</si>
  <si>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</si>
  <si>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</si>
  <si>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</si>
  <si>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</si>
  <si>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</si>
  <si>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</si>
  <si>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</si>
  <si>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</si>
  <si>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</si>
  <si>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</si>
  <si>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</si>
  <si>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</si>
  <si>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</si>
  <si>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</si>
  <si>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</si>
  <si>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</si>
  <si>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</si>
  <si>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</si>
  <si>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</si>
  <si>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</si>
  <si>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</si>
  <si>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</si>
  <si>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</si>
  <si>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</si>
  <si>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</si>
  <si>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</si>
  <si>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</si>
  <si>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</si>
  <si>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</si>
  <si>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</si>
  <si>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</si>
  <si>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</si>
  <si>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</si>
  <si>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</si>
  <si>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</si>
  <si>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</si>
  <si>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</si>
  <si>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</si>
  <si>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</si>
  <si>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</si>
  <si>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</si>
  <si>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</si>
  <si>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</si>
  <si>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</si>
  <si>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</si>
  <si>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</si>
  <si>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</si>
  <si>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</si>
  <si>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</si>
  <si>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</si>
  <si>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</si>
  <si>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</si>
  <si>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</si>
  <si>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</si>
  <si>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</si>
  <si>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</si>
  <si>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</si>
  <si>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</si>
  <si>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</si>
  <si>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</si>
  <si>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</si>
  <si>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</si>
  <si>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</si>
  <si>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</si>
  <si>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</si>
  <si>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</si>
  <si>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</si>
  <si>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</si>
  <si>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</si>
  <si>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</si>
  <si>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</si>
  <si>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</si>
  <si>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</si>
  <si>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</si>
  <si>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</si>
  <si>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</si>
  <si>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</si>
  <si>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</si>
  <si>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</si>
  <si>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</si>
  <si>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</si>
  <si>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</si>
  <si>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</si>
  <si>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</si>
  <si>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</si>
  <si>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</si>
  <si>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</si>
  <si>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</si>
  <si>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</si>
  <si>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</si>
  <si>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</si>
  <si>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</si>
  <si>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</si>
  <si>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</si>
  <si>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</si>
  <si>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</si>
  <si>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</si>
  <si>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</si>
  <si>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</si>
  <si>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</si>
  <si>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</si>
  <si>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</si>
  <si>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</si>
  <si>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</si>
  <si>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</si>
  <si>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</si>
  <si>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</si>
  <si>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</si>
  <si>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</si>
  <si>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</si>
  <si>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</si>
  <si>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</si>
  <si>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</si>
  <si>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</si>
  <si>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</si>
  <si>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</si>
  <si>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</si>
  <si>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</si>
  <si>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</si>
  <si>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</si>
  <si>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</si>
  <si>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</si>
  <si>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</si>
  <si>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</si>
  <si>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</si>
  <si>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</si>
  <si>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</si>
  <si>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</si>
  <si>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</si>
  <si>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</si>
  <si>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</si>
  <si>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</si>
  <si>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</si>
  <si>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</si>
  <si>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</si>
  <si>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</si>
  <si>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</si>
  <si>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</si>
  <si>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</si>
  <si>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</si>
  <si>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</si>
  <si>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</si>
  <si>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</si>
  <si>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</si>
  <si>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</si>
  <si>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</si>
  <si>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</si>
  <si>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</si>
  <si>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</si>
  <si>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</si>
  <si>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</si>
  <si>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</si>
  <si>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</si>
  <si>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</si>
  <si>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</si>
  <si>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</si>
  <si>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</si>
  <si>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</si>
  <si>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</si>
  <si>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</si>
  <si>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</si>
  <si>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</si>
  <si>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</si>
  <si>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</si>
  <si>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</si>
  <si>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</si>
  <si>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</si>
  <si>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</si>
  <si>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</si>
  <si>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</si>
  <si>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</si>
  <si>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</si>
  <si>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</si>
  <si>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</si>
  <si>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</si>
  <si>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</si>
  <si>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</si>
  <si>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</si>
  <si>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</si>
  <si>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</si>
  <si>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</si>
  <si>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</si>
  <si>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</si>
  <si>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</si>
  <si>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</si>
  <si>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</si>
  <si>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</si>
  <si>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</si>
  <si>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</si>
  <si>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</si>
  <si>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</si>
  <si>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</si>
  <si>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</si>
  <si>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</si>
  <si>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</si>
  <si>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</si>
  <si>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</si>
  <si>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</si>
  <si>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</si>
  <si>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</si>
  <si>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</si>
  <si>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</si>
  <si>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</si>
  <si>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</si>
  <si>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</si>
  <si>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</si>
  <si>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</si>
  <si>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</si>
  <si>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</si>
  <si>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</si>
  <si>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</si>
  <si>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</si>
  <si>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</si>
  <si>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</si>
  <si>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</si>
  <si>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</si>
  <si>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</si>
  <si>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</si>
  <si>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</si>
  <si>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</si>
  <si>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</si>
  <si>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</si>
  <si>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</si>
  <si>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</si>
  <si>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</si>
  <si>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</si>
  <si>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</si>
  <si>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</si>
  <si>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</si>
  <si>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</si>
  <si>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</si>
  <si>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</si>
  <si>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</si>
  <si>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</si>
  <si>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</si>
  <si>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</si>
  <si>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</si>
  <si>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</si>
  <si>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</si>
  <si>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</si>
  <si>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</si>
  <si>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</si>
  <si>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</si>
  <si>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</si>
  <si>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</si>
  <si>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</si>
  <si>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</si>
  <si>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</si>
  <si>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</si>
  <si>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</si>
  <si>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</si>
  <si>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</si>
  <si>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</si>
  <si>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</si>
  <si>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</si>
  <si>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</si>
  <si>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</si>
  <si>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</si>
  <si>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</si>
  <si>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</si>
  <si>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</si>
  <si>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</si>
  <si>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</si>
  <si>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</si>
  <si>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</si>
  <si>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</si>
  <si>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</si>
  <si>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</si>
  <si>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</si>
  <si>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</si>
  <si>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</si>
  <si>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</si>
  <si>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</si>
  <si>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</si>
  <si>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</si>
  <si>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</si>
  <si>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</si>
  <si>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</si>
  <si>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</si>
  <si>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</si>
  <si>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</si>
  <si>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</si>
  <si>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</si>
  <si>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</si>
  <si>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</si>
  <si>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</si>
  <si>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</si>
  <si>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</si>
  <si>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</si>
  <si>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</si>
  <si>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</si>
  <si>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</si>
  <si>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</si>
  <si>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</si>
  <si>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</si>
  <si>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</si>
  <si>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</si>
  <si>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</si>
  <si>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</si>
  <si>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</si>
  <si>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102301027042A</t>
  </si>
  <si>
    <t>BATTERY_DOOR_BLUE电池门</t>
    <phoneticPr fontId="1" type="noConversion"/>
  </si>
  <si>
    <t>101302027009A</t>
    <phoneticPr fontId="1" type="noConversion"/>
  </si>
  <si>
    <t>BATTERY_DOOR_RED</t>
  </si>
  <si>
    <t>101302027014A</t>
    <phoneticPr fontId="1" type="noConversion"/>
  </si>
  <si>
    <t>BATTERY_DOOR_PURPLE</t>
  </si>
  <si>
    <t>101302027019A</t>
    <phoneticPr fontId="1" type="noConversion"/>
  </si>
  <si>
    <t>BATTERY_DOOR_ORCHID</t>
  </si>
  <si>
    <t>101302027024A</t>
    <phoneticPr fontId="1" type="noConversion"/>
  </si>
  <si>
    <t>BATTERY_DOOR_BLACK
电池门</t>
    <phoneticPr fontId="1" type="noConversion"/>
  </si>
  <si>
    <t>101302027004A</t>
    <phoneticPr fontId="1" type="noConversion"/>
  </si>
  <si>
    <t>WHEEL_CORE_BLACK
滚轮</t>
    <phoneticPr fontId="1" type="noConversion"/>
  </si>
  <si>
    <t>WHEEL_CORE_BLUE滚轮</t>
    <phoneticPr fontId="1" type="noConversion"/>
  </si>
  <si>
    <t>101302027010A</t>
    <phoneticPr fontId="1" type="noConversion"/>
  </si>
  <si>
    <t>WHEEL_CORE_RED</t>
    <phoneticPr fontId="1" type="noConversion"/>
  </si>
  <si>
    <t>101302027015A</t>
    <phoneticPr fontId="1" type="noConversion"/>
  </si>
  <si>
    <t>WHEEL_CORE_PURPLE</t>
  </si>
  <si>
    <t>101302027020A</t>
    <phoneticPr fontId="1" type="noConversion"/>
  </si>
  <si>
    <t>WHEEL_CORE_ORCHID</t>
  </si>
  <si>
    <t>101302027025A</t>
    <phoneticPr fontId="1" type="noConversion"/>
  </si>
  <si>
    <t>TOP_KEY_BLACK
按键</t>
    <phoneticPr fontId="1" type="noConversion"/>
  </si>
  <si>
    <t>TOP_KEY_BLUE
按键</t>
    <phoneticPr fontId="1" type="noConversion"/>
  </si>
  <si>
    <t>101302027006A</t>
    <phoneticPr fontId="1" type="noConversion"/>
  </si>
  <si>
    <t>TOP_KEY_RED
按键</t>
    <phoneticPr fontId="1" type="noConversion"/>
  </si>
  <si>
    <t>101302027011A</t>
    <phoneticPr fontId="1" type="noConversion"/>
  </si>
  <si>
    <t>101302027016A</t>
    <phoneticPr fontId="1" type="noConversion"/>
  </si>
  <si>
    <t>SKIRT_BLACK
上盖</t>
    <phoneticPr fontId="1" type="noConversion"/>
  </si>
  <si>
    <t>SKIRT_BLUE
上盖</t>
    <phoneticPr fontId="1" type="noConversion"/>
  </si>
  <si>
    <t>SKIRT_RED</t>
    <phoneticPr fontId="1" type="noConversion"/>
  </si>
  <si>
    <t>SKIRT_PURPLE</t>
  </si>
  <si>
    <t>SKIRT_ORCHID</t>
    <phoneticPr fontId="1" type="noConversion"/>
  </si>
  <si>
    <t>BOTTOM_CASE_ASM_BLACK
下盖</t>
    <phoneticPr fontId="1" type="noConversion"/>
  </si>
  <si>
    <t>101302027003A</t>
    <phoneticPr fontId="1" type="noConversion"/>
  </si>
  <si>
    <t>BOTTOM_CASE_ASM_BLUE下盖</t>
    <phoneticPr fontId="1" type="noConversion"/>
  </si>
  <si>
    <t>101302027008A</t>
    <phoneticPr fontId="1" type="noConversion"/>
  </si>
  <si>
    <t>BOTTOM_CASE_ASM_RED
         下盖</t>
    <phoneticPr fontId="1" type="noConversion"/>
  </si>
  <si>
    <t>101302027013A</t>
    <phoneticPr fontId="1" type="noConversion"/>
  </si>
  <si>
    <t>BOTTOM_CASE_ASM_PURPLE</t>
  </si>
  <si>
    <t>101302027018A</t>
    <phoneticPr fontId="1" type="noConversion"/>
  </si>
  <si>
    <t>BOTTOM_CASE_ASM_ORCHID</t>
  </si>
  <si>
    <t>101302027023A</t>
    <phoneticPr fontId="1" type="noConversion"/>
  </si>
  <si>
    <t xml:space="preserve">2971
</t>
    <phoneticPr fontId="1" type="noConversion"/>
  </si>
  <si>
    <t xml:space="preserve">3467
</t>
    <phoneticPr fontId="1" type="noConversion"/>
  </si>
  <si>
    <t xml:space="preserve">3467
</t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</si>
  <si>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</si>
  <si>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</si>
  <si>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</si>
  <si>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粉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</si>
  <si>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黑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</si>
  <si>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</si>
  <si>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</si>
  <si>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</si>
  <si>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粉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</si>
  <si>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黑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</si>
  <si>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</si>
  <si>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紫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</si>
  <si>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蓝</t>
    </r>
    <phoneticPr fontId="1" type="noConversion"/>
  </si>
  <si>
    <r>
      <t xml:space="preserve">SM7260
</t>
    </r>
    <r>
      <rPr>
        <sz val="12"/>
        <color theme="1"/>
        <rFont val="微软雅黑"/>
        <family val="2"/>
        <charset val="134"/>
      </rPr>
      <t>(SM3360)</t>
    </r>
    <r>
      <rPr>
        <sz val="14"/>
        <color theme="1"/>
        <rFont val="微软雅黑"/>
        <family val="2"/>
        <charset val="134"/>
      </rPr>
      <t xml:space="preserve">
红</t>
    </r>
    <phoneticPr fontId="1" type="noConversion"/>
  </si>
  <si>
    <t>101300027004A</t>
  </si>
  <si>
    <t>随机粉碎</t>
  </si>
  <si>
    <t>250X250X240</t>
  </si>
  <si>
    <t>机械手取出治具</t>
  </si>
  <si>
    <t>OK</t>
  </si>
  <si>
    <t>350X300X320</t>
  </si>
  <si>
    <t>101302027005A</t>
    <phoneticPr fontId="1" type="noConversion"/>
  </si>
  <si>
    <t>101302027001A</t>
    <phoneticPr fontId="1" type="noConversion"/>
  </si>
  <si>
    <t>201302010101A</t>
    <phoneticPr fontId="1" type="noConversion"/>
  </si>
  <si>
    <t>101302027021A</t>
    <phoneticPr fontId="1" type="noConversion"/>
  </si>
  <si>
    <t>201302010103A</t>
  </si>
  <si>
    <t>201302010104A</t>
    <phoneticPr fontId="1" type="noConversion"/>
  </si>
  <si>
    <t>201302010105A</t>
    <phoneticPr fontId="1" type="noConversion"/>
  </si>
  <si>
    <t>ABS757</t>
    <phoneticPr fontId="1" type="noConversion"/>
  </si>
  <si>
    <t>POM-90-44</t>
    <phoneticPr fontId="1" type="noConversion"/>
  </si>
  <si>
    <t>TOP_CASE底面漆喷涂治具</t>
  </si>
  <si>
    <t>PC+20%GF/SABIC/EXTC8273(D251)-7M5D034/GREY[R1]</t>
  </si>
  <si>
    <t>TOP_CASE公模面VM顏色遮喷治具</t>
  </si>
  <si>
    <t>PIPING喷漆治具</t>
  </si>
  <si>
    <t>PC/COVESTRO/2407_19G110MB_022271_SEMITANSPARENT(散光剂0.5%)[</t>
  </si>
  <si>
    <t>左耳壳喷漆治具</t>
  </si>
  <si>
    <t>右耳壳喷漆治具</t>
  </si>
  <si>
    <t>PC+12%GF/EAGLE/BLACK[RC2]</t>
  </si>
  <si>
    <t>左右耳壳喷漆治具子件</t>
  </si>
  <si>
    <t>BACK_COVER4支架套</t>
  </si>
  <si>
    <t>插入式五角支架</t>
  </si>
  <si>
    <t>挂入式五角支架</t>
  </si>
  <si>
    <t>KEYPLATE遮喷治具</t>
  </si>
  <si>
    <t>ABS/混合水口改性料[RC2]/治具</t>
  </si>
  <si>
    <t>插入式六角支架喷漆治具</t>
    <phoneticPr fontId="1" type="noConversion"/>
  </si>
  <si>
    <t>PC/SABIC/141R-111/TRANSPARENT[R1]</t>
  </si>
  <si>
    <t>插入式四角支架喷漆治具</t>
    <phoneticPr fontId="1" type="noConversion"/>
  </si>
  <si>
    <t>挂入式六角支架喷漆治具</t>
    <phoneticPr fontId="1" type="noConversion"/>
  </si>
  <si>
    <t>SM8191</t>
    <phoneticPr fontId="1" type="noConversion"/>
  </si>
  <si>
    <t>LIDEN</t>
    <phoneticPr fontId="1" type="noConversion"/>
  </si>
  <si>
    <t>SM3979</t>
    <phoneticPr fontId="1" type="noConversion"/>
  </si>
  <si>
    <t>SM3480</t>
    <phoneticPr fontId="1" type="noConversion"/>
  </si>
  <si>
    <t>S38194</t>
    <phoneticPr fontId="1" type="noConversion"/>
  </si>
  <si>
    <t>WL41</t>
    <phoneticPr fontId="1" type="noConversion"/>
  </si>
  <si>
    <t>WL41</t>
    <phoneticPr fontId="1" type="noConversion"/>
  </si>
  <si>
    <t>野松/R2</t>
    <phoneticPr fontId="1" type="noConversion"/>
  </si>
  <si>
    <t>新增</t>
    <phoneticPr fontId="1" type="noConversion"/>
  </si>
  <si>
    <t>要氮气生产</t>
    <phoneticPr fontId="1" type="noConversion"/>
  </si>
  <si>
    <t>新增要氮气</t>
    <phoneticPr fontId="1" type="noConversion"/>
  </si>
  <si>
    <t>201466010202A</t>
  </si>
  <si>
    <t>201466010203A</t>
  </si>
  <si>
    <t>201466010205A</t>
  </si>
  <si>
    <t>201466010201A</t>
  </si>
  <si>
    <t>ABS/CHIMEI/PA757/MINT</t>
  </si>
  <si>
    <t>ABS/CHIMEI/PA757/PEACH</t>
  </si>
  <si>
    <t>ABS/CHIMEI/PA757/MONZA_GRAY</t>
  </si>
  <si>
    <t>117505170002AR</t>
  </si>
  <si>
    <t>网框下盖</t>
  </si>
  <si>
    <t>野松/BOOM</t>
    <phoneticPr fontId="1" type="noConversion"/>
  </si>
  <si>
    <t>ABS/LG/HP181/BLACK_PANTONE_426C</t>
  </si>
  <si>
    <t>102373027001B</t>
  </si>
  <si>
    <t>102373027010B</t>
  </si>
  <si>
    <t>TOP_CASE(104K)</t>
  </si>
  <si>
    <t>TOP_CASE(105K)</t>
  </si>
  <si>
    <t>PC+ABS/LG/ER5001RFH(60%PCR)K1859/V2_BLACK</t>
  </si>
  <si>
    <t>102373027015C</t>
  </si>
  <si>
    <t>F04生产中</t>
    <phoneticPr fontId="1" type="noConversion"/>
  </si>
  <si>
    <t>顶钧含税价13%</t>
    <phoneticPr fontId="1" type="noConversion"/>
  </si>
  <si>
    <t>金暢</t>
    <phoneticPr fontId="1" type="noConversion"/>
  </si>
  <si>
    <t>560X600X574</t>
    <phoneticPr fontId="1" type="noConversion"/>
  </si>
  <si>
    <t>OK</t>
    <phoneticPr fontId="1" type="noConversion"/>
  </si>
  <si>
    <t>102373155001CR</t>
    <phoneticPr fontId="1" type="noConversion"/>
  </si>
  <si>
    <t>590X853X653</t>
  </si>
  <si>
    <t>650X920X814</t>
  </si>
  <si>
    <t>FX-373-008</t>
  </si>
  <si>
    <t>FX-373-032</t>
  </si>
  <si>
    <t>3/7~8</t>
    <phoneticPr fontId="1" type="noConversion"/>
  </si>
  <si>
    <t>SK3371</t>
    <phoneticPr fontId="1" type="noConversion"/>
  </si>
  <si>
    <t>测量专用治具</t>
    <phoneticPr fontId="1" type="noConversion"/>
  </si>
  <si>
    <t>FX-373-033</t>
    <phoneticPr fontId="1" type="noConversion"/>
  </si>
  <si>
    <t>禾亞(利佑達)</t>
    <phoneticPr fontId="1" type="noConversion"/>
  </si>
  <si>
    <t>随机粉碎</t>
    <phoneticPr fontId="1" type="noConversion"/>
  </si>
  <si>
    <t>机械手取出治具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</si>
</sst>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.00_);\(#,##0.00\)"/>
    <numFmt numFmtId="189" formatCode="#,##0_);\(#,##0\)"/>
    <numFmt numFmtId="190" formatCode="#,##0.0_);\(#,##0.0\)"/>
    <numFmt numFmtId="191" formatCode="0_);\(0\)"/>
  </numFmts>
  <fonts count="2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92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187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2" fillId="3" borderId="3" xfId="1" applyNumberFormat="1" applyFont="1" applyFill="1" applyBorder="1" applyAlignment="1">
      <alignment horizontal="center" vertical="center" wrapText="1"/>
    </xf>
    <xf numFmtId="187" fontId="3" fillId="3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 wrapText="1"/>
    </xf>
    <xf numFmtId="187" fontId="3" fillId="3" borderId="1" xfId="12" applyNumberFormat="1" applyFont="1" applyFill="1" applyBorder="1" applyAlignment="1">
      <alignment horizontal="center" vertical="center" shrinkToFit="1"/>
    </xf>
    <xf numFmtId="187" fontId="3" fillId="0" borderId="1" xfId="12" applyNumberFormat="1" applyFont="1" applyFill="1" applyBorder="1" applyAlignment="1">
      <alignment horizontal="center" vertical="center" shrinkToFit="1"/>
    </xf>
    <xf numFmtId="187" fontId="23" fillId="0" borderId="1" xfId="12" applyNumberFormat="1" applyFont="1" applyFill="1" applyBorder="1" applyAlignment="1">
      <alignment horizontal="center" vertical="center" shrinkToFit="1"/>
    </xf>
    <xf numFmtId="187" fontId="23" fillId="3" borderId="1" xfId="12" applyNumberFormat="1" applyFont="1" applyFill="1" applyBorder="1" applyAlignment="1">
      <alignment horizontal="center" vertical="center" shrinkToFit="1"/>
    </xf>
    <xf numFmtId="187" fontId="3" fillId="3" borderId="3" xfId="12" applyNumberFormat="1" applyFont="1" applyFill="1" applyBorder="1" applyAlignment="1">
      <alignment horizontal="center" vertical="center" shrinkToFit="1"/>
    </xf>
    <xf numFmtId="187" fontId="0" fillId="3" borderId="1" xfId="0" applyNumberFormat="1" applyFill="1" applyBorder="1"/>
    <xf numFmtId="187" fontId="0" fillId="3" borderId="0" xfId="0" applyNumberFormat="1" applyFill="1"/>
    <xf numFmtId="187" fontId="3" fillId="3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87" fontId="2" fillId="3" borderId="3" xfId="1" applyNumberFormat="1" applyFont="1" applyFill="1" applyBorder="1" applyAlignment="1">
      <alignment horizontal="center" vertical="center" shrinkToFit="1"/>
    </xf>
    <xf numFmtId="187" fontId="3" fillId="3" borderId="1" xfId="0" applyNumberFormat="1" applyFont="1" applyFill="1" applyBorder="1" applyAlignment="1">
      <alignment horizontal="center" vertical="center" shrinkToFit="1"/>
    </xf>
    <xf numFmtId="187" fontId="3" fillId="0" borderId="1" xfId="0" applyNumberFormat="1" applyFont="1" applyFill="1" applyBorder="1" applyAlignment="1">
      <alignment horizontal="center" vertical="center" shrinkToFit="1"/>
    </xf>
    <xf numFmtId="187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87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/>
    </xf>
    <xf numFmtId="187" fontId="0" fillId="9" borderId="1" xfId="0" applyFill="1" applyBorder="1"/>
    <xf numFmtId="177" fontId="3" fillId="9" borderId="1" xfId="0" applyNumberFormat="1" applyFont="1" applyFill="1" applyBorder="1" applyAlignment="1">
      <alignment horizontal="center" vertical="center" shrinkToFit="1"/>
    </xf>
    <xf numFmtId="179" fontId="3" fillId="9" borderId="1" xfId="0" applyNumberFormat="1" applyFont="1" applyFill="1" applyBorder="1" applyAlignment="1">
      <alignment horizontal="center" vertical="center" shrinkToFit="1"/>
    </xf>
    <xf numFmtId="178" fontId="3" fillId="9" borderId="1" xfId="0" applyNumberFormat="1" applyFont="1" applyFill="1" applyBorder="1" applyAlignment="1">
      <alignment horizontal="left" vertical="center"/>
    </xf>
    <xf numFmtId="187" fontId="0" fillId="9" borderId="1" xfId="0" applyNumberFormat="1" applyFill="1" applyBorder="1" applyAlignment="1">
      <alignment horizontal="center"/>
    </xf>
    <xf numFmtId="187" fontId="0" fillId="9" borderId="1" xfId="0" applyNumberFormat="1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3" borderId="1" xfId="12" applyNumberFormat="1" applyFont="1" applyFill="1" applyBorder="1" applyAlignment="1">
      <alignment horizontal="left" vertical="center" shrinkToFit="1"/>
    </xf>
    <xf numFmtId="187" fontId="3" fillId="3" borderId="1" xfId="12" applyNumberFormat="1" applyFont="1" applyFill="1" applyBorder="1" applyAlignment="1">
      <alignment horizontal="right" vertical="center" shrinkToFit="1"/>
    </xf>
    <xf numFmtId="49" fontId="23" fillId="9" borderId="1" xfId="12" applyNumberFormat="1" applyFont="1" applyFill="1" applyBorder="1" applyAlignment="1">
      <alignment horizontal="center" vertical="center" shrinkToFit="1"/>
    </xf>
    <xf numFmtId="179" fontId="23" fillId="9" borderId="3" xfId="12" applyNumberFormat="1" applyFont="1" applyFill="1" applyBorder="1" applyAlignment="1">
      <alignment horizontal="center" vertical="center" shrinkToFit="1"/>
    </xf>
    <xf numFmtId="187" fontId="0" fillId="2" borderId="0" xfId="0" applyFill="1"/>
    <xf numFmtId="187" fontId="19" fillId="9" borderId="1" xfId="0" applyFont="1" applyFill="1" applyBorder="1"/>
    <xf numFmtId="185" fontId="0" fillId="3" borderId="1" xfId="0" applyNumberFormat="1" applyFill="1" applyBorder="1" applyAlignment="1">
      <alignment horizontal="center"/>
    </xf>
    <xf numFmtId="185" fontId="0" fillId="9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3" fillId="3" borderId="1" xfId="12" applyNumberFormat="1" applyFont="1" applyFill="1" applyBorder="1" applyAlignment="1">
      <alignment horizontal="center" vertical="center" shrinkToFit="1"/>
    </xf>
    <xf numFmtId="188" fontId="0" fillId="3" borderId="1" xfId="0" applyNumberFormat="1" applyFill="1" applyBorder="1" applyAlignment="1">
      <alignment horizontal="center"/>
    </xf>
    <xf numFmtId="188" fontId="0" fillId="9" borderId="1" xfId="0" applyNumberFormat="1" applyFill="1" applyBorder="1" applyAlignment="1">
      <alignment horizontal="center"/>
    </xf>
    <xf numFmtId="176" fontId="0" fillId="9" borderId="1" xfId="0" applyNumberFormat="1" applyFill="1" applyBorder="1" applyAlignment="1">
      <alignment horizontal="center"/>
    </xf>
    <xf numFmtId="189" fontId="0" fillId="9" borderId="1" xfId="0" applyNumberFormat="1" applyFill="1" applyBorder="1"/>
    <xf numFmtId="190" fontId="0" fillId="3" borderId="0" xfId="0" applyNumberFormat="1" applyFill="1"/>
    <xf numFmtId="187" fontId="19" fillId="9" borderId="1" xfId="0" applyFont="1" applyFill="1" applyBorder="1" applyAlignment="1">
      <alignment horizontal="center"/>
    </xf>
    <xf numFmtId="187" fontId="19" fillId="3" borderId="1" xfId="0" applyFont="1" applyFill="1" applyBorder="1"/>
    <xf numFmtId="191" fontId="0" fillId="3" borderId="1" xfId="0" applyNumberFormat="1" applyFill="1" applyBorder="1" applyAlignment="1">
      <alignment horizontal="center"/>
    </xf>
    <xf numFmtId="191" fontId="0" fillId="9" borderId="1" xfId="0" applyNumberFormat="1" applyFill="1" applyBorder="1" applyAlignment="1">
      <alignment horizontal="center"/>
    </xf>
    <xf numFmtId="187" fontId="0" fillId="9" borderId="1" xfId="0" applyFill="1" applyBorder="1" applyAlignment="1">
      <alignment horizontal="center"/>
    </xf>
    <xf numFmtId="184" fontId="3" fillId="3" borderId="1" xfId="0" applyNumberFormat="1" applyFont="1" applyFill="1" applyBorder="1" applyAlignment="1">
      <alignment horizontal="center" vertical="center" shrinkToFit="1"/>
    </xf>
    <xf numFmtId="0" fontId="0" fillId="9" borderId="1" xfId="0" applyNumberFormat="1" applyFill="1" applyBorder="1" applyAlignment="1">
      <alignment horizontal="left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5" xfId="0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185" fontId="0" fillId="3" borderId="3" xfId="0" applyNumberFormat="1" applyFill="1" applyBorder="1" applyAlignment="1">
      <alignment horizontal="center"/>
    </xf>
    <xf numFmtId="185" fontId="0" fillId="3" borderId="4" xfId="0" applyNumberFormat="1" applyFill="1" applyBorder="1" applyAlignment="1">
      <alignment horizontal="center"/>
    </xf>
    <xf numFmtId="187" fontId="0" fillId="3" borderId="3" xfId="0" applyNumberFormat="1" applyFill="1" applyBorder="1" applyAlignment="1">
      <alignment horizontal="center"/>
    </xf>
    <xf numFmtId="187" fontId="0" fillId="3" borderId="4" xfId="0" applyNumberFormat="1" applyFill="1" applyBorder="1" applyAlignment="1">
      <alignment horizont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109658</xdr:colOff>
      <xdr:row>27</xdr:row>
      <xdr:rowOff>156882</xdr:rowOff>
    </xdr:from>
    <xdr:to>
      <xdr:col>9</xdr:col>
      <xdr:colOff>582007</xdr:colOff>
      <xdr:row>45</xdr:row>
      <xdr:rowOff>90572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837" y="6647489"/>
          <a:ext cx="4146277" cy="4342405"/>
        </a:xfrm>
        <a:prstGeom prst="rect">
          <a:avLst/>
        </a:prstGeom>
      </xdr:spPr>
    </xdr:pic>
    <xdr:clientData/>
  </xdr:twoCellAnchor>
  <xdr:twoCellAnchor editAs="oneCell">
    <xdr:from>
      <xdr:col>9</xdr:col>
      <xdr:colOff>870858</xdr:colOff>
      <xdr:row>26</xdr:row>
      <xdr:rowOff>108857</xdr:rowOff>
    </xdr:from>
    <xdr:to>
      <xdr:col>14</xdr:col>
      <xdr:colOff>369569</xdr:colOff>
      <xdr:row>43</xdr:row>
      <xdr:rowOff>31867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4965" y="6354536"/>
          <a:ext cx="5839640" cy="408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80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81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82">
        <v>8377</v>
      </c>
      <c r="C110" s="356" t="s">
        <v>114</v>
      </c>
      <c r="D110" s="356">
        <v>200</v>
      </c>
      <c r="E110" s="356">
        <v>33</v>
      </c>
      <c r="F110" s="1" t="s">
        <v>526</v>
      </c>
      <c r="G110" s="1" t="s">
        <v>547</v>
      </c>
      <c r="H110" s="52" t="s">
        <v>548</v>
      </c>
      <c r="I110" s="356"/>
      <c r="J110" s="356"/>
      <c r="K110" s="1" t="s">
        <v>562</v>
      </c>
      <c r="L110" s="1"/>
      <c r="M110" s="1"/>
      <c r="N110" s="1"/>
      <c r="O110" s="356" t="s">
        <v>534</v>
      </c>
      <c r="P110" s="1"/>
      <c r="Q110" s="1"/>
      <c r="R110" s="75"/>
      <c r="S110" s="1"/>
      <c r="T110" s="356" t="s">
        <v>572</v>
      </c>
    </row>
    <row r="111" spans="1:20">
      <c r="A111" s="1">
        <v>116</v>
      </c>
      <c r="B111" s="382"/>
      <c r="C111" s="356"/>
      <c r="D111" s="356"/>
      <c r="E111" s="356"/>
      <c r="F111" s="1" t="s">
        <v>526</v>
      </c>
      <c r="G111" s="1" t="s">
        <v>549</v>
      </c>
      <c r="H111" s="55" t="s">
        <v>550</v>
      </c>
      <c r="I111" s="356"/>
      <c r="J111" s="356"/>
      <c r="K111" s="1" t="s">
        <v>562</v>
      </c>
      <c r="L111" s="1"/>
      <c r="M111" s="1"/>
      <c r="N111" s="1"/>
      <c r="O111" s="356"/>
      <c r="P111" s="1"/>
      <c r="Q111" s="1"/>
      <c r="R111" s="75"/>
      <c r="S111" s="1"/>
      <c r="T111" s="356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65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65">
        <v>6</v>
      </c>
      <c r="O165" s="372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66"/>
      <c r="O166" s="366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65" t="s">
        <v>848</v>
      </c>
      <c r="M168" s="365">
        <v>2</v>
      </c>
      <c r="N168" s="365">
        <v>2</v>
      </c>
      <c r="O168" s="365" t="s">
        <v>842</v>
      </c>
      <c r="P168" s="365"/>
      <c r="Q168" s="365" t="s">
        <v>849</v>
      </c>
      <c r="R168" s="369">
        <v>44338</v>
      </c>
      <c r="S168" s="365">
        <v>0</v>
      </c>
      <c r="T168" s="365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66"/>
      <c r="M169" s="366"/>
      <c r="N169" s="366"/>
      <c r="O169" s="366"/>
      <c r="P169" s="366"/>
      <c r="Q169" s="366"/>
      <c r="R169" s="370"/>
      <c r="S169" s="366"/>
      <c r="T169" s="366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65" t="s">
        <v>439</v>
      </c>
      <c r="M171" s="365">
        <v>1</v>
      </c>
      <c r="N171" s="365">
        <v>1</v>
      </c>
      <c r="O171" s="365" t="s">
        <v>842</v>
      </c>
      <c r="P171" s="378" t="s">
        <v>25</v>
      </c>
      <c r="Q171" s="365" t="s">
        <v>860</v>
      </c>
      <c r="R171" s="369">
        <v>44338</v>
      </c>
      <c r="S171" s="365">
        <v>0</v>
      </c>
      <c r="T171" s="365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66"/>
      <c r="M172" s="366"/>
      <c r="N172" s="366"/>
      <c r="O172" s="366"/>
      <c r="P172" s="379"/>
      <c r="Q172" s="366"/>
      <c r="R172" s="370"/>
      <c r="S172" s="366"/>
      <c r="T172" s="366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65" t="s">
        <v>865</v>
      </c>
      <c r="M173" s="365">
        <v>4</v>
      </c>
      <c r="N173" s="365">
        <v>4</v>
      </c>
      <c r="O173" s="365" t="s">
        <v>825</v>
      </c>
      <c r="P173" s="365"/>
      <c r="Q173" s="365" t="s">
        <v>866</v>
      </c>
      <c r="R173" s="369">
        <v>44338</v>
      </c>
      <c r="S173" s="365">
        <v>5000</v>
      </c>
      <c r="T173" s="365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66"/>
      <c r="M174" s="366"/>
      <c r="N174" s="366"/>
      <c r="O174" s="366"/>
      <c r="P174" s="366"/>
      <c r="Q174" s="366"/>
      <c r="R174" s="370"/>
      <c r="S174" s="366"/>
      <c r="T174" s="366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65" t="s">
        <v>874</v>
      </c>
      <c r="M175" s="365">
        <v>1</v>
      </c>
      <c r="N175" s="365">
        <v>1</v>
      </c>
      <c r="O175" s="365" t="s">
        <v>842</v>
      </c>
      <c r="P175" s="378" t="s">
        <v>25</v>
      </c>
      <c r="Q175" s="365" t="s">
        <v>875</v>
      </c>
      <c r="R175" s="369">
        <v>44338</v>
      </c>
      <c r="S175" s="365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66"/>
      <c r="M176" s="366"/>
      <c r="N176" s="366"/>
      <c r="O176" s="366"/>
      <c r="P176" s="379"/>
      <c r="Q176" s="366"/>
      <c r="R176" s="370"/>
      <c r="S176" s="366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65">
        <v>100</v>
      </c>
      <c r="D181" s="365" t="s">
        <v>905</v>
      </c>
      <c r="E181" s="365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65">
        <v>0.8</v>
      </c>
      <c r="K181" s="13" t="s">
        <v>909</v>
      </c>
      <c r="L181" s="365" t="s">
        <v>910</v>
      </c>
      <c r="M181" s="365">
        <v>1</v>
      </c>
      <c r="N181" s="365">
        <v>1</v>
      </c>
      <c r="O181" s="365" t="s">
        <v>888</v>
      </c>
      <c r="P181" s="365"/>
      <c r="Q181" s="365" t="s">
        <v>911</v>
      </c>
      <c r="R181" s="369">
        <v>44338</v>
      </c>
      <c r="S181" s="365">
        <v>5000</v>
      </c>
      <c r="T181" s="365"/>
    </row>
    <row r="182" spans="1:20">
      <c r="A182" s="1">
        <v>196</v>
      </c>
      <c r="B182" s="27" t="s">
        <v>904</v>
      </c>
      <c r="C182" s="372"/>
      <c r="D182" s="372"/>
      <c r="E182" s="372"/>
      <c r="F182" s="13" t="s">
        <v>882</v>
      </c>
      <c r="G182" s="13" t="s">
        <v>912</v>
      </c>
      <c r="H182" s="19" t="s">
        <v>913</v>
      </c>
      <c r="I182" s="14" t="s">
        <v>914</v>
      </c>
      <c r="J182" s="372"/>
      <c r="K182" s="13" t="s">
        <v>909</v>
      </c>
      <c r="L182" s="372"/>
      <c r="M182" s="372"/>
      <c r="N182" s="372"/>
      <c r="O182" s="372"/>
      <c r="P182" s="372"/>
      <c r="Q182" s="372"/>
      <c r="R182" s="374"/>
      <c r="S182" s="372"/>
      <c r="T182" s="372"/>
    </row>
    <row r="183" spans="1:20">
      <c r="A183" s="1">
        <v>197</v>
      </c>
      <c r="B183" s="27" t="s">
        <v>904</v>
      </c>
      <c r="C183" s="372"/>
      <c r="D183" s="372"/>
      <c r="E183" s="372"/>
      <c r="F183" s="13" t="s">
        <v>882</v>
      </c>
      <c r="G183" s="13" t="s">
        <v>915</v>
      </c>
      <c r="H183" s="19" t="s">
        <v>916</v>
      </c>
      <c r="I183" s="14" t="s">
        <v>662</v>
      </c>
      <c r="J183" s="372"/>
      <c r="K183" s="13" t="s">
        <v>909</v>
      </c>
      <c r="L183" s="372"/>
      <c r="M183" s="372"/>
      <c r="N183" s="372"/>
      <c r="O183" s="372"/>
      <c r="P183" s="372"/>
      <c r="Q183" s="372"/>
      <c r="R183" s="374"/>
      <c r="S183" s="372"/>
      <c r="T183" s="372"/>
    </row>
    <row r="184" spans="1:20">
      <c r="A184" s="1">
        <v>198</v>
      </c>
      <c r="B184" s="27" t="s">
        <v>904</v>
      </c>
      <c r="C184" s="372"/>
      <c r="D184" s="372"/>
      <c r="E184" s="372"/>
      <c r="F184" s="13" t="s">
        <v>882</v>
      </c>
      <c r="G184" s="13" t="s">
        <v>917</v>
      </c>
      <c r="H184" s="19" t="s">
        <v>918</v>
      </c>
      <c r="I184" s="14" t="s">
        <v>662</v>
      </c>
      <c r="J184" s="372"/>
      <c r="K184" s="13" t="s">
        <v>909</v>
      </c>
      <c r="L184" s="372"/>
      <c r="M184" s="372"/>
      <c r="N184" s="372"/>
      <c r="O184" s="372"/>
      <c r="P184" s="372"/>
      <c r="Q184" s="372"/>
      <c r="R184" s="374"/>
      <c r="S184" s="372"/>
      <c r="T184" s="372"/>
    </row>
    <row r="185" spans="1:20">
      <c r="A185" s="1">
        <v>199</v>
      </c>
      <c r="B185" s="27" t="s">
        <v>904</v>
      </c>
      <c r="C185" s="372"/>
      <c r="D185" s="372"/>
      <c r="E185" s="372"/>
      <c r="F185" s="13" t="s">
        <v>882</v>
      </c>
      <c r="G185" s="13" t="s">
        <v>919</v>
      </c>
      <c r="H185" s="19" t="s">
        <v>920</v>
      </c>
      <c r="I185" s="14" t="s">
        <v>914</v>
      </c>
      <c r="J185" s="372"/>
      <c r="K185" s="13" t="s">
        <v>909</v>
      </c>
      <c r="L185" s="372"/>
      <c r="M185" s="372"/>
      <c r="N185" s="372"/>
      <c r="O185" s="372"/>
      <c r="P185" s="372"/>
      <c r="Q185" s="372"/>
      <c r="R185" s="374"/>
      <c r="S185" s="372"/>
      <c r="T185" s="372"/>
    </row>
    <row r="186" spans="1:20">
      <c r="A186" s="1">
        <v>200</v>
      </c>
      <c r="B186" s="27" t="s">
        <v>904</v>
      </c>
      <c r="C186" s="366"/>
      <c r="D186" s="366"/>
      <c r="E186" s="366"/>
      <c r="F186" s="13" t="s">
        <v>882</v>
      </c>
      <c r="G186" s="13" t="s">
        <v>921</v>
      </c>
      <c r="H186" s="19" t="s">
        <v>922</v>
      </c>
      <c r="I186" s="14" t="s">
        <v>662</v>
      </c>
      <c r="J186" s="366"/>
      <c r="K186" s="13" t="s">
        <v>909</v>
      </c>
      <c r="L186" s="366"/>
      <c r="M186" s="366"/>
      <c r="N186" s="366"/>
      <c r="O186" s="366"/>
      <c r="P186" s="366"/>
      <c r="Q186" s="366"/>
      <c r="R186" s="370"/>
      <c r="S186" s="366"/>
      <c r="T186" s="366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65">
        <v>200</v>
      </c>
      <c r="D189" s="365">
        <v>4</v>
      </c>
      <c r="E189" s="365">
        <v>30</v>
      </c>
      <c r="F189" s="13" t="s">
        <v>938</v>
      </c>
      <c r="G189" s="13" t="s">
        <v>939</v>
      </c>
      <c r="H189" s="27" t="s">
        <v>940</v>
      </c>
      <c r="I189" s="375" t="s">
        <v>941</v>
      </c>
      <c r="J189" s="365">
        <v>1.8</v>
      </c>
      <c r="K189" s="13" t="s">
        <v>942</v>
      </c>
      <c r="L189" s="365" t="s">
        <v>444</v>
      </c>
      <c r="M189" s="365">
        <v>5</v>
      </c>
      <c r="N189" s="365">
        <v>2</v>
      </c>
      <c r="O189" s="365" t="s">
        <v>825</v>
      </c>
      <c r="P189" s="365" t="s">
        <v>25</v>
      </c>
      <c r="Q189" s="373" t="s">
        <v>943</v>
      </c>
      <c r="R189" s="369">
        <v>44348</v>
      </c>
      <c r="S189" s="13">
        <v>5000</v>
      </c>
      <c r="T189" s="365" t="s">
        <v>944</v>
      </c>
    </row>
    <row r="190" spans="1:20">
      <c r="A190" s="1">
        <v>204</v>
      </c>
      <c r="B190" s="27" t="s">
        <v>937</v>
      </c>
      <c r="C190" s="372"/>
      <c r="D190" s="372"/>
      <c r="E190" s="372"/>
      <c r="F190" s="13" t="s">
        <v>938</v>
      </c>
      <c r="G190" s="13" t="s">
        <v>945</v>
      </c>
      <c r="H190" s="27" t="s">
        <v>946</v>
      </c>
      <c r="I190" s="376"/>
      <c r="J190" s="372"/>
      <c r="K190" s="13" t="s">
        <v>947</v>
      </c>
      <c r="L190" s="372"/>
      <c r="M190" s="372"/>
      <c r="N190" s="372"/>
      <c r="O190" s="372"/>
      <c r="P190" s="372"/>
      <c r="Q190" s="373"/>
      <c r="R190" s="374"/>
      <c r="S190" s="13">
        <v>5000</v>
      </c>
      <c r="T190" s="372"/>
    </row>
    <row r="191" spans="1:20">
      <c r="A191" s="1">
        <v>205</v>
      </c>
      <c r="B191" s="27" t="s">
        <v>937</v>
      </c>
      <c r="C191" s="372"/>
      <c r="D191" s="372"/>
      <c r="E191" s="372"/>
      <c r="F191" s="13" t="s">
        <v>938</v>
      </c>
      <c r="G191" s="13" t="s">
        <v>948</v>
      </c>
      <c r="H191" s="27" t="s">
        <v>949</v>
      </c>
      <c r="I191" s="376"/>
      <c r="J191" s="372"/>
      <c r="K191" s="13" t="s">
        <v>950</v>
      </c>
      <c r="L191" s="372"/>
      <c r="M191" s="372"/>
      <c r="N191" s="372"/>
      <c r="O191" s="372"/>
      <c r="P191" s="372"/>
      <c r="Q191" s="373"/>
      <c r="R191" s="374"/>
      <c r="S191" s="13">
        <v>5000</v>
      </c>
      <c r="T191" s="372"/>
    </row>
    <row r="192" spans="1:20">
      <c r="A192" s="1">
        <v>206</v>
      </c>
      <c r="B192" s="27" t="s">
        <v>937</v>
      </c>
      <c r="C192" s="372"/>
      <c r="D192" s="372"/>
      <c r="E192" s="372"/>
      <c r="F192" s="13" t="s">
        <v>938</v>
      </c>
      <c r="G192" s="13" t="s">
        <v>951</v>
      </c>
      <c r="H192" s="27" t="s">
        <v>952</v>
      </c>
      <c r="I192" s="376"/>
      <c r="J192" s="372"/>
      <c r="K192" s="13" t="s">
        <v>953</v>
      </c>
      <c r="L192" s="372"/>
      <c r="M192" s="372"/>
      <c r="N192" s="372"/>
      <c r="O192" s="372"/>
      <c r="P192" s="372"/>
      <c r="Q192" s="373"/>
      <c r="R192" s="374"/>
      <c r="S192" s="13">
        <v>5000</v>
      </c>
      <c r="T192" s="372"/>
    </row>
    <row r="193" spans="1:20">
      <c r="A193" s="1">
        <v>207</v>
      </c>
      <c r="B193" s="27" t="s">
        <v>937</v>
      </c>
      <c r="C193" s="372"/>
      <c r="D193" s="372"/>
      <c r="E193" s="372"/>
      <c r="F193" s="13" t="s">
        <v>938</v>
      </c>
      <c r="G193" s="13" t="s">
        <v>939</v>
      </c>
      <c r="H193" s="27" t="s">
        <v>954</v>
      </c>
      <c r="I193" s="376"/>
      <c r="J193" s="372"/>
      <c r="K193" s="13" t="s">
        <v>955</v>
      </c>
      <c r="L193" s="372"/>
      <c r="M193" s="372"/>
      <c r="N193" s="372"/>
      <c r="O193" s="372"/>
      <c r="P193" s="372"/>
      <c r="Q193" s="373"/>
      <c r="R193" s="374"/>
      <c r="S193" s="13">
        <v>5000</v>
      </c>
      <c r="T193" s="372"/>
    </row>
    <row r="194" spans="1:20">
      <c r="A194" s="1">
        <v>208</v>
      </c>
      <c r="B194" s="27" t="s">
        <v>937</v>
      </c>
      <c r="C194" s="366"/>
      <c r="D194" s="366"/>
      <c r="E194" s="366"/>
      <c r="F194" s="13" t="s">
        <v>938</v>
      </c>
      <c r="G194" s="13" t="s">
        <v>956</v>
      </c>
      <c r="H194" s="27" t="s">
        <v>957</v>
      </c>
      <c r="I194" s="377"/>
      <c r="J194" s="366"/>
      <c r="K194" s="13" t="s">
        <v>958</v>
      </c>
      <c r="L194" s="366"/>
      <c r="M194" s="366"/>
      <c r="N194" s="366"/>
      <c r="O194" s="366"/>
      <c r="P194" s="366"/>
      <c r="Q194" s="373"/>
      <c r="R194" s="370"/>
      <c r="S194" s="13">
        <v>5000</v>
      </c>
      <c r="T194" s="366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65">
        <v>100</v>
      </c>
      <c r="D285" s="365" t="s">
        <v>905</v>
      </c>
      <c r="E285" s="365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65">
        <v>0.8</v>
      </c>
      <c r="K285" s="13" t="s">
        <v>909</v>
      </c>
      <c r="L285" s="365" t="s">
        <v>910</v>
      </c>
      <c r="M285" s="365">
        <v>1</v>
      </c>
      <c r="N285" s="365">
        <v>1</v>
      </c>
      <c r="O285" s="365" t="s">
        <v>888</v>
      </c>
      <c r="P285" s="365"/>
      <c r="Q285" s="365" t="s">
        <v>911</v>
      </c>
      <c r="R285" s="369" t="s">
        <v>680</v>
      </c>
      <c r="S285" s="365">
        <v>5000</v>
      </c>
      <c r="T285" s="365"/>
    </row>
    <row r="286" spans="1:20">
      <c r="A286" s="1">
        <v>304</v>
      </c>
      <c r="B286" s="27" t="s">
        <v>904</v>
      </c>
      <c r="C286" s="372"/>
      <c r="D286" s="372"/>
      <c r="E286" s="372"/>
      <c r="F286" s="13" t="s">
        <v>882</v>
      </c>
      <c r="G286" s="13" t="s">
        <v>912</v>
      </c>
      <c r="H286" s="19" t="s">
        <v>913</v>
      </c>
      <c r="I286" s="14" t="s">
        <v>914</v>
      </c>
      <c r="J286" s="372"/>
      <c r="K286" s="13" t="s">
        <v>909</v>
      </c>
      <c r="L286" s="372"/>
      <c r="M286" s="372"/>
      <c r="N286" s="372"/>
      <c r="O286" s="372"/>
      <c r="P286" s="372"/>
      <c r="Q286" s="372"/>
      <c r="R286" s="374"/>
      <c r="S286" s="372"/>
      <c r="T286" s="372"/>
    </row>
    <row r="287" spans="1:20">
      <c r="A287" s="1">
        <v>305</v>
      </c>
      <c r="B287" s="27" t="s">
        <v>904</v>
      </c>
      <c r="C287" s="372"/>
      <c r="D287" s="372"/>
      <c r="E287" s="372"/>
      <c r="F287" s="13" t="s">
        <v>882</v>
      </c>
      <c r="G287" s="13" t="s">
        <v>915</v>
      </c>
      <c r="H287" s="19" t="s">
        <v>916</v>
      </c>
      <c r="I287" s="14" t="s">
        <v>662</v>
      </c>
      <c r="J287" s="372"/>
      <c r="K287" s="13" t="s">
        <v>909</v>
      </c>
      <c r="L287" s="372"/>
      <c r="M287" s="372"/>
      <c r="N287" s="372"/>
      <c r="O287" s="372"/>
      <c r="P287" s="372"/>
      <c r="Q287" s="372"/>
      <c r="R287" s="374"/>
      <c r="S287" s="372"/>
      <c r="T287" s="372"/>
    </row>
    <row r="288" spans="1:20">
      <c r="A288" s="1">
        <v>306</v>
      </c>
      <c r="B288" s="27" t="s">
        <v>904</v>
      </c>
      <c r="C288" s="372"/>
      <c r="D288" s="372"/>
      <c r="E288" s="372"/>
      <c r="F288" s="13" t="s">
        <v>882</v>
      </c>
      <c r="G288" s="13" t="s">
        <v>917</v>
      </c>
      <c r="H288" s="19" t="s">
        <v>918</v>
      </c>
      <c r="I288" s="14" t="s">
        <v>662</v>
      </c>
      <c r="J288" s="372"/>
      <c r="K288" s="13" t="s">
        <v>909</v>
      </c>
      <c r="L288" s="372"/>
      <c r="M288" s="372"/>
      <c r="N288" s="372"/>
      <c r="O288" s="372"/>
      <c r="P288" s="372"/>
      <c r="Q288" s="372"/>
      <c r="R288" s="374"/>
      <c r="S288" s="372"/>
      <c r="T288" s="372"/>
    </row>
    <row r="289" spans="1:20">
      <c r="A289" s="1">
        <v>307</v>
      </c>
      <c r="B289" s="27" t="s">
        <v>904</v>
      </c>
      <c r="C289" s="372"/>
      <c r="D289" s="372"/>
      <c r="E289" s="372"/>
      <c r="F289" s="13" t="s">
        <v>882</v>
      </c>
      <c r="G289" s="13" t="s">
        <v>919</v>
      </c>
      <c r="H289" s="19" t="s">
        <v>920</v>
      </c>
      <c r="I289" s="14" t="s">
        <v>914</v>
      </c>
      <c r="J289" s="372"/>
      <c r="K289" s="13" t="s">
        <v>909</v>
      </c>
      <c r="L289" s="372"/>
      <c r="M289" s="372"/>
      <c r="N289" s="372"/>
      <c r="O289" s="372"/>
      <c r="P289" s="372"/>
      <c r="Q289" s="372"/>
      <c r="R289" s="374"/>
      <c r="S289" s="372"/>
      <c r="T289" s="372"/>
    </row>
    <row r="290" spans="1:20">
      <c r="A290" s="1">
        <v>308</v>
      </c>
      <c r="B290" s="27" t="s">
        <v>904</v>
      </c>
      <c r="C290" s="366"/>
      <c r="D290" s="366"/>
      <c r="E290" s="366"/>
      <c r="F290" s="13" t="s">
        <v>882</v>
      </c>
      <c r="G290" s="13" t="s">
        <v>921</v>
      </c>
      <c r="H290" s="19" t="s">
        <v>922</v>
      </c>
      <c r="I290" s="14" t="s">
        <v>662</v>
      </c>
      <c r="J290" s="366"/>
      <c r="K290" s="13" t="s">
        <v>909</v>
      </c>
      <c r="L290" s="366"/>
      <c r="M290" s="366"/>
      <c r="N290" s="366"/>
      <c r="O290" s="366"/>
      <c r="P290" s="366"/>
      <c r="Q290" s="366"/>
      <c r="R290" s="370"/>
      <c r="S290" s="366"/>
      <c r="T290" s="366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71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66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62" t="s">
        <v>1663</v>
      </c>
      <c r="B322" s="363"/>
      <c r="C322" s="363"/>
      <c r="D322" s="363"/>
      <c r="E322" s="363"/>
      <c r="F322" s="364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65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66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59" t="s">
        <v>865</v>
      </c>
      <c r="M332" s="359">
        <v>4</v>
      </c>
      <c r="N332" s="367">
        <v>4</v>
      </c>
      <c r="O332" s="367" t="s">
        <v>825</v>
      </c>
      <c r="P332" s="367" t="s">
        <v>25</v>
      </c>
      <c r="Q332" s="367" t="s">
        <v>866</v>
      </c>
      <c r="R332" s="369" t="s">
        <v>1609</v>
      </c>
      <c r="S332" s="359">
        <v>5000</v>
      </c>
      <c r="T332" s="367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61"/>
      <c r="M333" s="361"/>
      <c r="N333" s="368"/>
      <c r="O333" s="368"/>
      <c r="P333" s="368"/>
      <c r="Q333" s="368"/>
      <c r="R333" s="370"/>
      <c r="S333" s="361"/>
      <c r="T333" s="368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59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60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61"/>
    </row>
    <row r="345" spans="1:20">
      <c r="A345" s="355" t="s">
        <v>1664</v>
      </c>
      <c r="B345" s="355"/>
      <c r="C345" s="355"/>
      <c r="D345" s="355"/>
      <c r="E345" s="355"/>
      <c r="F345" s="355"/>
    </row>
    <row r="346" spans="1:20" ht="25.5" customHeight="1">
      <c r="A346" s="356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53" t="s">
        <v>1672</v>
      </c>
      <c r="M346" s="153">
        <v>2</v>
      </c>
      <c r="N346" s="153">
        <v>3</v>
      </c>
      <c r="O346" s="353"/>
      <c r="P346" s="353" t="s">
        <v>1666</v>
      </c>
      <c r="Q346" s="353"/>
      <c r="R346" s="357" t="s">
        <v>1667</v>
      </c>
      <c r="S346" s="353">
        <v>5830</v>
      </c>
      <c r="T346" s="353"/>
    </row>
    <row r="347" spans="1:20" ht="25.5" customHeight="1">
      <c r="A347" s="356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54"/>
      <c r="M347" s="153">
        <v>2</v>
      </c>
      <c r="N347" s="153">
        <v>3</v>
      </c>
      <c r="O347" s="354"/>
      <c r="P347" s="354"/>
      <c r="Q347" s="354"/>
      <c r="R347" s="358"/>
      <c r="S347" s="354"/>
      <c r="T347" s="354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</mergeCells>
  <phoneticPr fontId="1" type="noConversion"/>
  <conditionalFormatting sqref="E113">
    <cfRule type="duplicateValues" dxfId="38" priority="37" stopIfTrue="1"/>
  </conditionalFormatting>
  <conditionalFormatting sqref="I113">
    <cfRule type="duplicateValues" dxfId="37" priority="36" stopIfTrue="1"/>
  </conditionalFormatting>
  <conditionalFormatting sqref="H113">
    <cfRule type="duplicateValues" dxfId="36" priority="35" stopIfTrue="1"/>
  </conditionalFormatting>
  <conditionalFormatting sqref="H189">
    <cfRule type="duplicateValues" dxfId="35" priority="29"/>
    <cfRule type="duplicateValues" dxfId="34" priority="30"/>
    <cfRule type="duplicateValues" dxfId="33" priority="31"/>
    <cfRule type="duplicateValues" dxfId="32" priority="32"/>
    <cfRule type="duplicateValues" dxfId="31" priority="33"/>
  </conditionalFormatting>
  <conditionalFormatting sqref="H190">
    <cfRule type="duplicateValues" dxfId="30" priority="13"/>
    <cfRule type="duplicateValues" dxfId="29" priority="14"/>
    <cfRule type="duplicateValues" dxfId="28" priority="15"/>
    <cfRule type="duplicateValues" dxfId="27" priority="16"/>
    <cfRule type="duplicateValues" dxfId="26" priority="17"/>
    <cfRule type="duplicateValues" dxfId="25" priority="18"/>
  </conditionalFormatting>
  <conditionalFormatting sqref="H191">
    <cfRule type="duplicateValues" dxfId="24" priority="7"/>
    <cfRule type="duplicateValues" dxfId="23" priority="8"/>
    <cfRule type="duplicateValues" dxfId="22" priority="9"/>
    <cfRule type="duplicateValues" dxfId="21" priority="10"/>
    <cfRule type="duplicateValues" dxfId="20" priority="11"/>
    <cfRule type="duplicateValues" dxfId="19" priority="12"/>
  </conditionalFormatting>
  <conditionalFormatting sqref="H192">
    <cfRule type="duplicateValues" dxfId="18" priority="1"/>
    <cfRule type="duplicateValues" dxfId="17" priority="2"/>
    <cfRule type="duplicateValues" dxfId="16" priority="3"/>
    <cfRule type="duplicateValues" dxfId="15" priority="4"/>
    <cfRule type="duplicateValues" dxfId="14" priority="5"/>
    <cfRule type="duplicateValues" dxfId="13" priority="6"/>
  </conditionalFormatting>
  <conditionalFormatting sqref="H193"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</conditionalFormatting>
  <conditionalFormatting sqref="H194">
    <cfRule type="duplicateValues" dxfId="7" priority="19"/>
    <cfRule type="duplicateValues" dxfId="6" priority="20"/>
    <cfRule type="duplicateValues" dxfId="5" priority="21"/>
    <cfRule type="duplicateValues" dxfId="4" priority="22"/>
    <cfRule type="duplicateValues" dxfId="3" priority="23"/>
  </conditionalFormatting>
  <conditionalFormatting sqref="H189 H193:H194">
    <cfRule type="duplicateValues" dxfId="2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57" t="s">
        <v>1807</v>
      </c>
      <c r="S21" s="353">
        <v>12000</v>
      </c>
      <c r="T21" s="356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84"/>
      <c r="S22" s="383"/>
      <c r="T22" s="356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84"/>
      <c r="S23" s="383"/>
      <c r="T23" s="356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84"/>
      <c r="S24" s="383"/>
      <c r="T24" s="356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58"/>
      <c r="S25" s="354"/>
      <c r="T25" s="356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5" activePane="bottomLeft" state="frozen"/>
      <selection pane="bottomLeft" activeCell="N74" sqref="N74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85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85">
        <v>2</v>
      </c>
      <c r="H26" s="385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85"/>
      <c r="C27" s="297">
        <v>2</v>
      </c>
      <c r="D27" s="297">
        <v>280</v>
      </c>
      <c r="E27" s="297">
        <v>39</v>
      </c>
      <c r="F27" s="281">
        <v>39</v>
      </c>
      <c r="G27" s="385"/>
      <c r="H27" s="385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2199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tabSelected="1" zoomScale="85" zoomScaleNormal="85" workbookViewId="0">
      <pane ySplit="1" topLeftCell="A2" activePane="bottomLeft" state="frozen"/>
      <selection pane="bottomLeft" activeCell="J9" sqref="J9"/>
    </sheetView>
  </sheetViews>
  <sheetFormatPr defaultColWidth="9" defaultRowHeight="14.25"/>
  <cols>
    <col min="1" max="1" width="4.5" style="235" customWidth="1"/>
    <col min="2" max="2" width="6.25" style="301" customWidth="1"/>
    <col min="3" max="3" width="3.5" style="301" customWidth="1"/>
    <col min="4" max="4" width="6.125" style="301" customWidth="1"/>
    <col min="5" max="6" width="5.25" style="301" customWidth="1"/>
    <col min="7" max="7" width="5.375" style="301" customWidth="1"/>
    <col min="8" max="8" width="5.125" style="301" customWidth="1"/>
    <col min="9" max="9" width="11.5" style="235" customWidth="1"/>
    <col min="10" max="10" width="32.75" style="235" customWidth="1"/>
    <col min="11" max="11" width="16.875" style="301" customWidth="1"/>
    <col min="12" max="12" width="15.75" style="301" customWidth="1"/>
    <col min="13" max="13" width="10.25" style="301" customWidth="1"/>
    <col min="14" max="14" width="7.625" style="235" customWidth="1"/>
    <col min="15" max="15" width="38" style="235" customWidth="1"/>
    <col min="16" max="16" width="14" style="235" customWidth="1"/>
    <col min="17" max="17" width="13.375" style="235" customWidth="1"/>
    <col min="18" max="18" width="15" style="264" customWidth="1"/>
    <col min="19" max="19" width="13.25" style="235" customWidth="1"/>
    <col min="20" max="20" width="9.625" style="267" customWidth="1"/>
    <col min="21" max="21" width="11.25" style="295" customWidth="1"/>
    <col min="22" max="22" width="11" style="235" hidden="1" customWidth="1"/>
    <col min="23" max="23" width="9" style="235"/>
    <col min="24" max="24" width="6.5" style="235" customWidth="1"/>
    <col min="25" max="25" width="6.25" style="235" customWidth="1"/>
    <col min="26" max="16384" width="9" style="235"/>
  </cols>
  <sheetData>
    <row r="1" spans="1:24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86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86" t="s">
        <v>2319</v>
      </c>
      <c r="M1" s="298" t="s">
        <v>8</v>
      </c>
      <c r="N1" s="230" t="s">
        <v>9</v>
      </c>
      <c r="O1" s="231" t="s">
        <v>10</v>
      </c>
      <c r="P1" s="228" t="s">
        <v>11</v>
      </c>
      <c r="Q1" s="228" t="s">
        <v>14</v>
      </c>
      <c r="R1" s="174" t="s">
        <v>15</v>
      </c>
      <c r="S1" s="228" t="s">
        <v>2330</v>
      </c>
      <c r="T1" s="265" t="s">
        <v>17</v>
      </c>
      <c r="U1" s="286" t="s">
        <v>18</v>
      </c>
      <c r="V1" s="233" t="s">
        <v>19</v>
      </c>
      <c r="W1" s="234" t="s">
        <v>1762</v>
      </c>
    </row>
    <row r="2" spans="1:24" ht="20.100000000000001" customHeight="1">
      <c r="A2" s="234">
        <v>71</v>
      </c>
      <c r="B2" s="338">
        <v>7034</v>
      </c>
      <c r="C2" s="336">
        <v>1</v>
      </c>
      <c r="D2" s="336">
        <v>125</v>
      </c>
      <c r="E2" s="336">
        <v>28</v>
      </c>
      <c r="F2" s="336">
        <v>28</v>
      </c>
      <c r="G2" s="336">
        <v>1</v>
      </c>
      <c r="H2" s="336">
        <v>1</v>
      </c>
      <c r="I2" s="250" t="s">
        <v>2081</v>
      </c>
      <c r="J2" s="250" t="s">
        <v>2080</v>
      </c>
      <c r="K2" s="338">
        <v>40000100390</v>
      </c>
      <c r="L2" s="351">
        <f>(57.3/3600*F2/C2)*1.13</f>
        <v>0.50360333333333329</v>
      </c>
      <c r="M2" s="341">
        <v>20.149999999999999</v>
      </c>
      <c r="N2" s="237" t="s">
        <v>1903</v>
      </c>
      <c r="O2" s="250" t="s">
        <v>2082</v>
      </c>
      <c r="P2" s="250" t="s">
        <v>2144</v>
      </c>
      <c r="Q2" s="347" t="s">
        <v>2332</v>
      </c>
      <c r="R2" s="238" t="s">
        <v>1808</v>
      </c>
      <c r="S2" s="234" t="s">
        <v>1302</v>
      </c>
      <c r="T2" s="266">
        <v>45713</v>
      </c>
      <c r="U2" s="348">
        <v>10000</v>
      </c>
      <c r="V2" s="250"/>
      <c r="W2" s="327" t="s">
        <v>1878</v>
      </c>
    </row>
    <row r="3" spans="1:24" ht="20.100000000000001" customHeight="1">
      <c r="A3" s="234">
        <v>72</v>
      </c>
      <c r="B3" s="338">
        <v>3315</v>
      </c>
      <c r="C3" s="336">
        <v>2</v>
      </c>
      <c r="D3" s="336">
        <v>100</v>
      </c>
      <c r="E3" s="336">
        <v>25</v>
      </c>
      <c r="F3" s="336">
        <v>25</v>
      </c>
      <c r="G3" s="336">
        <v>1</v>
      </c>
      <c r="H3" s="336">
        <v>1</v>
      </c>
      <c r="I3" s="250" t="s">
        <v>2295</v>
      </c>
      <c r="J3" s="250" t="s">
        <v>2272</v>
      </c>
      <c r="K3" s="338">
        <v>40000100346</v>
      </c>
      <c r="L3" s="351">
        <f>(49/3600*F3/C3)*1.13</f>
        <v>0.19225694444444441</v>
      </c>
      <c r="M3" s="341">
        <v>9.9600000000000009</v>
      </c>
      <c r="N3" s="237" t="s">
        <v>1903</v>
      </c>
      <c r="O3" s="250" t="s">
        <v>2273</v>
      </c>
      <c r="P3" s="250"/>
      <c r="Q3" s="347" t="s">
        <v>2332</v>
      </c>
      <c r="R3" s="238" t="s">
        <v>1808</v>
      </c>
      <c r="S3" s="234" t="s">
        <v>1302</v>
      </c>
      <c r="T3" s="266">
        <v>45713</v>
      </c>
      <c r="U3" s="348">
        <v>10000</v>
      </c>
      <c r="V3" s="250"/>
      <c r="W3" s="327" t="s">
        <v>1878</v>
      </c>
    </row>
    <row r="4" spans="1:24" ht="20.100000000000001" customHeight="1">
      <c r="A4" s="234">
        <v>73</v>
      </c>
      <c r="B4" s="338">
        <v>3385</v>
      </c>
      <c r="C4" s="336">
        <v>2</v>
      </c>
      <c r="D4" s="336">
        <v>125</v>
      </c>
      <c r="E4" s="336">
        <v>30</v>
      </c>
      <c r="F4" s="336">
        <v>30</v>
      </c>
      <c r="G4" s="336">
        <v>1</v>
      </c>
      <c r="H4" s="336">
        <v>1</v>
      </c>
      <c r="I4" s="250" t="s">
        <v>2296</v>
      </c>
      <c r="J4" s="250" t="s">
        <v>2274</v>
      </c>
      <c r="K4" s="340">
        <v>40000100347</v>
      </c>
      <c r="L4" s="351">
        <f>(51.2/3600*E4/C4)*1.13</f>
        <v>0.24106666666666665</v>
      </c>
      <c r="M4" s="341">
        <v>4</v>
      </c>
      <c r="N4" s="237" t="s">
        <v>1903</v>
      </c>
      <c r="O4" s="250" t="s">
        <v>2273</v>
      </c>
      <c r="P4" s="250"/>
      <c r="Q4" s="347" t="s">
        <v>2332</v>
      </c>
      <c r="R4" s="238" t="s">
        <v>1808</v>
      </c>
      <c r="S4" s="234" t="s">
        <v>1302</v>
      </c>
      <c r="T4" s="266">
        <v>45713</v>
      </c>
      <c r="U4" s="348">
        <v>10000</v>
      </c>
      <c r="V4" s="250"/>
      <c r="W4" s="327" t="s">
        <v>1878</v>
      </c>
    </row>
    <row r="5" spans="1:24" ht="20.100000000000001" customHeight="1">
      <c r="A5" s="234">
        <v>74</v>
      </c>
      <c r="B5" s="338">
        <v>2106</v>
      </c>
      <c r="C5" s="336">
        <v>1</v>
      </c>
      <c r="D5" s="336">
        <v>300</v>
      </c>
      <c r="E5" s="336">
        <v>36</v>
      </c>
      <c r="F5" s="336">
        <v>36</v>
      </c>
      <c r="G5" s="336">
        <v>1</v>
      </c>
      <c r="H5" s="336">
        <v>1</v>
      </c>
      <c r="I5" s="250" t="s">
        <v>2027</v>
      </c>
      <c r="J5" s="250" t="s">
        <v>2275</v>
      </c>
      <c r="K5" s="340">
        <v>40000100391</v>
      </c>
      <c r="L5" s="351">
        <f>(101.4/3600*E5/C5)*1.13</f>
        <v>1.1458199999999998</v>
      </c>
      <c r="M5" s="341">
        <v>70.319999999999993</v>
      </c>
      <c r="N5" s="237" t="s">
        <v>1903</v>
      </c>
      <c r="O5" s="250" t="s">
        <v>2276</v>
      </c>
      <c r="P5" s="250"/>
      <c r="Q5" s="347" t="s">
        <v>2332</v>
      </c>
      <c r="R5" s="238" t="s">
        <v>1808</v>
      </c>
      <c r="S5" s="234" t="s">
        <v>1302</v>
      </c>
      <c r="T5" s="266">
        <v>45713</v>
      </c>
      <c r="U5" s="348">
        <v>10000</v>
      </c>
      <c r="V5" s="250"/>
      <c r="W5" s="327" t="s">
        <v>1878</v>
      </c>
    </row>
    <row r="6" spans="1:24" ht="20.100000000000001" customHeight="1">
      <c r="A6" s="234">
        <v>75</v>
      </c>
      <c r="B6" s="386">
        <v>12</v>
      </c>
      <c r="C6" s="336">
        <v>2</v>
      </c>
      <c r="D6" s="388">
        <v>180</v>
      </c>
      <c r="E6" s="388">
        <v>25</v>
      </c>
      <c r="F6" s="388">
        <v>25</v>
      </c>
      <c r="G6" s="388">
        <v>1</v>
      </c>
      <c r="H6" s="388">
        <v>1</v>
      </c>
      <c r="I6" s="250" t="s">
        <v>1467</v>
      </c>
      <c r="J6" s="250" t="s">
        <v>2277</v>
      </c>
      <c r="K6" s="338">
        <v>40000100376</v>
      </c>
      <c r="L6" s="351">
        <f>((70.6/3600*F6/C6)*1.13)/2</f>
        <v>0.1385034722222222</v>
      </c>
      <c r="M6" s="341">
        <v>25.7</v>
      </c>
      <c r="N6" s="237" t="s">
        <v>1903</v>
      </c>
      <c r="O6" s="250" t="s">
        <v>2279</v>
      </c>
      <c r="P6" s="250"/>
      <c r="Q6" s="347" t="s">
        <v>2332</v>
      </c>
      <c r="R6" s="238" t="s">
        <v>1808</v>
      </c>
      <c r="S6" s="234" t="s">
        <v>1302</v>
      </c>
      <c r="T6" s="266">
        <v>45713</v>
      </c>
      <c r="U6" s="348">
        <v>10000</v>
      </c>
      <c r="V6" s="250"/>
      <c r="W6" s="327" t="s">
        <v>1878</v>
      </c>
    </row>
    <row r="7" spans="1:24" ht="20.100000000000001" customHeight="1">
      <c r="A7" s="234">
        <v>76</v>
      </c>
      <c r="B7" s="387"/>
      <c r="C7" s="336">
        <v>2</v>
      </c>
      <c r="D7" s="389"/>
      <c r="E7" s="389"/>
      <c r="F7" s="389"/>
      <c r="G7" s="389"/>
      <c r="H7" s="389"/>
      <c r="I7" s="250" t="s">
        <v>1467</v>
      </c>
      <c r="J7" s="250" t="s">
        <v>2278</v>
      </c>
      <c r="K7" s="338">
        <v>40000100378</v>
      </c>
      <c r="L7" s="351">
        <f>((70.6/3600*F6/C7)*1.13)/2</f>
        <v>0.1385034722222222</v>
      </c>
      <c r="M7" s="341">
        <v>25.7</v>
      </c>
      <c r="N7" s="237" t="s">
        <v>1903</v>
      </c>
      <c r="O7" s="250" t="s">
        <v>2279</v>
      </c>
      <c r="P7" s="250"/>
      <c r="Q7" s="250"/>
      <c r="R7" s="238" t="s">
        <v>1808</v>
      </c>
      <c r="S7" s="234" t="s">
        <v>1302</v>
      </c>
      <c r="T7" s="266">
        <v>45713</v>
      </c>
      <c r="U7" s="348">
        <v>10000</v>
      </c>
      <c r="V7" s="250"/>
      <c r="W7" s="327" t="s">
        <v>1878</v>
      </c>
    </row>
    <row r="8" spans="1:24" ht="20.100000000000001" customHeight="1">
      <c r="A8" s="234">
        <v>77</v>
      </c>
      <c r="B8" s="338">
        <v>5723</v>
      </c>
      <c r="C8" s="336">
        <v>8</v>
      </c>
      <c r="D8" s="336">
        <v>180</v>
      </c>
      <c r="E8" s="336">
        <v>20</v>
      </c>
      <c r="F8" s="336">
        <v>20</v>
      </c>
      <c r="G8" s="336">
        <v>1</v>
      </c>
      <c r="H8" s="336">
        <v>1</v>
      </c>
      <c r="I8" s="250" t="s">
        <v>1467</v>
      </c>
      <c r="J8" s="250" t="s">
        <v>2280</v>
      </c>
      <c r="K8" s="338">
        <v>40000100377</v>
      </c>
      <c r="L8" s="351">
        <f>(70.6/3600*F8/C8)*1.13</f>
        <v>5.5401388888888882E-2</v>
      </c>
      <c r="M8" s="341">
        <v>1.26</v>
      </c>
      <c r="N8" s="237" t="s">
        <v>1903</v>
      </c>
      <c r="O8" s="250" t="s">
        <v>2279</v>
      </c>
      <c r="P8" s="250"/>
      <c r="Q8" s="347" t="s">
        <v>2332</v>
      </c>
      <c r="R8" s="238" t="s">
        <v>1808</v>
      </c>
      <c r="S8" s="234" t="s">
        <v>1302</v>
      </c>
      <c r="T8" s="266">
        <v>45713</v>
      </c>
      <c r="U8" s="348">
        <v>10000</v>
      </c>
      <c r="V8" s="250"/>
      <c r="W8" s="327" t="s">
        <v>1878</v>
      </c>
    </row>
    <row r="9" spans="1:24" ht="20.100000000000001" customHeight="1">
      <c r="A9" s="234">
        <v>78</v>
      </c>
      <c r="B9" s="386">
        <v>2533</v>
      </c>
      <c r="C9" s="336">
        <v>1</v>
      </c>
      <c r="D9" s="388">
        <v>150</v>
      </c>
      <c r="E9" s="388">
        <v>25</v>
      </c>
      <c r="F9" s="388">
        <v>25</v>
      </c>
      <c r="G9" s="388">
        <v>1</v>
      </c>
      <c r="H9" s="388">
        <v>1</v>
      </c>
      <c r="I9" s="250" t="s">
        <v>2297</v>
      </c>
      <c r="J9" s="250" t="s">
        <v>2077</v>
      </c>
      <c r="K9" s="338">
        <v>40000100176</v>
      </c>
      <c r="L9" s="351">
        <f>((62/3600*F9/C10)*1.13)/2</f>
        <v>6.0815972222222223E-2</v>
      </c>
      <c r="M9" s="341">
        <v>22.5</v>
      </c>
      <c r="N9" s="237" t="s">
        <v>1903</v>
      </c>
      <c r="O9" s="250" t="s">
        <v>147</v>
      </c>
      <c r="P9" s="235" t="s">
        <v>2143</v>
      </c>
      <c r="Q9" s="250"/>
      <c r="R9" s="238" t="s">
        <v>1808</v>
      </c>
      <c r="S9" s="234" t="s">
        <v>1302</v>
      </c>
      <c r="T9" s="266">
        <v>45713</v>
      </c>
      <c r="U9" s="348">
        <v>10000</v>
      </c>
      <c r="V9" s="250"/>
      <c r="W9" s="327" t="s">
        <v>1878</v>
      </c>
    </row>
    <row r="10" spans="1:24" ht="20.100000000000001" customHeight="1">
      <c r="A10" s="234">
        <v>79</v>
      </c>
      <c r="B10" s="387"/>
      <c r="C10" s="336">
        <v>4</v>
      </c>
      <c r="D10" s="389"/>
      <c r="E10" s="389"/>
      <c r="F10" s="389"/>
      <c r="G10" s="389"/>
      <c r="H10" s="389"/>
      <c r="I10" s="250" t="s">
        <v>2291</v>
      </c>
      <c r="J10" s="250" t="s">
        <v>2281</v>
      </c>
      <c r="K10" s="338">
        <v>40000100177</v>
      </c>
      <c r="L10" s="351">
        <f>((62/3600*F9/C10)*1.13)/2</f>
        <v>6.0815972222222223E-2</v>
      </c>
      <c r="M10" s="341">
        <v>3.5</v>
      </c>
      <c r="N10" s="237" t="s">
        <v>1903</v>
      </c>
      <c r="O10" s="250" t="s">
        <v>147</v>
      </c>
      <c r="P10" s="235" t="s">
        <v>2143</v>
      </c>
      <c r="Q10" s="250"/>
      <c r="R10" s="238" t="s">
        <v>1808</v>
      </c>
      <c r="S10" s="234" t="s">
        <v>1302</v>
      </c>
      <c r="T10" s="266">
        <v>45713</v>
      </c>
      <c r="U10" s="348">
        <v>10000</v>
      </c>
      <c r="V10" s="250"/>
      <c r="W10" s="327" t="s">
        <v>1878</v>
      </c>
    </row>
    <row r="11" spans="1:24" ht="20.100000000000001" customHeight="1">
      <c r="A11" s="234">
        <v>80</v>
      </c>
      <c r="B11" s="338">
        <v>2533</v>
      </c>
      <c r="C11" s="336">
        <v>1</v>
      </c>
      <c r="D11" s="336">
        <v>150</v>
      </c>
      <c r="E11" s="336">
        <v>25</v>
      </c>
      <c r="F11" s="336">
        <v>25</v>
      </c>
      <c r="G11" s="336">
        <v>1</v>
      </c>
      <c r="H11" s="336">
        <v>1</v>
      </c>
      <c r="I11" s="250" t="s">
        <v>2290</v>
      </c>
      <c r="J11" s="250" t="s">
        <v>2282</v>
      </c>
      <c r="K11" s="338">
        <v>40000100204</v>
      </c>
      <c r="L11" s="351">
        <f>(62/3600*F11/C11)*1.13</f>
        <v>0.48652777777777778</v>
      </c>
      <c r="M11" s="341">
        <v>24.2</v>
      </c>
      <c r="N11" s="237" t="s">
        <v>1903</v>
      </c>
      <c r="O11" s="250" t="s">
        <v>147</v>
      </c>
      <c r="P11" s="235" t="s">
        <v>2143</v>
      </c>
      <c r="Q11" s="347" t="s">
        <v>2332</v>
      </c>
      <c r="R11" s="238" t="s">
        <v>1808</v>
      </c>
      <c r="S11" s="234" t="s">
        <v>1302</v>
      </c>
      <c r="T11" s="266">
        <v>45713</v>
      </c>
      <c r="U11" s="348">
        <v>10000</v>
      </c>
      <c r="V11" s="250"/>
      <c r="W11" s="327" t="s">
        <v>1878</v>
      </c>
    </row>
    <row r="12" spans="1:24" ht="20.100000000000001" customHeight="1">
      <c r="A12" s="234">
        <v>81</v>
      </c>
      <c r="B12" s="338">
        <v>2533</v>
      </c>
      <c r="C12" s="336">
        <v>1</v>
      </c>
      <c r="D12" s="336">
        <v>150</v>
      </c>
      <c r="E12" s="336">
        <v>25</v>
      </c>
      <c r="F12" s="336">
        <v>25</v>
      </c>
      <c r="G12" s="336">
        <v>1</v>
      </c>
      <c r="H12" s="336">
        <v>1</v>
      </c>
      <c r="I12" s="250" t="s">
        <v>2290</v>
      </c>
      <c r="J12" s="250" t="s">
        <v>2283</v>
      </c>
      <c r="K12" s="338">
        <v>40000100205</v>
      </c>
      <c r="L12" s="351">
        <f>(62/3600*F12/C12)*1.13</f>
        <v>0.48652777777777778</v>
      </c>
      <c r="M12" s="341">
        <v>25.2</v>
      </c>
      <c r="N12" s="237" t="s">
        <v>1903</v>
      </c>
      <c r="O12" s="250" t="s">
        <v>147</v>
      </c>
      <c r="P12" s="235" t="s">
        <v>2143</v>
      </c>
      <c r="Q12" s="250"/>
      <c r="R12" s="238" t="s">
        <v>1808</v>
      </c>
      <c r="S12" s="234" t="s">
        <v>1302</v>
      </c>
      <c r="T12" s="266">
        <v>45713</v>
      </c>
      <c r="U12" s="348">
        <v>10000</v>
      </c>
      <c r="V12" s="250"/>
      <c r="W12" s="327" t="s">
        <v>1878</v>
      </c>
    </row>
    <row r="13" spans="1:24" ht="20.100000000000001" customHeight="1">
      <c r="A13" s="234">
        <v>82</v>
      </c>
      <c r="B13" s="338">
        <v>5019</v>
      </c>
      <c r="C13" s="336">
        <v>2</v>
      </c>
      <c r="D13" s="336">
        <v>100</v>
      </c>
      <c r="E13" s="336">
        <v>28</v>
      </c>
      <c r="F13" s="336">
        <v>28</v>
      </c>
      <c r="G13" s="336">
        <v>1</v>
      </c>
      <c r="H13" s="336">
        <v>1</v>
      </c>
      <c r="I13" s="250" t="s">
        <v>2292</v>
      </c>
      <c r="J13" s="330" t="s">
        <v>2284</v>
      </c>
      <c r="K13" s="340">
        <v>40000100408</v>
      </c>
      <c r="L13" s="351">
        <f>(52.9/3600*E13/C13)*1.13</f>
        <v>0.2324661111111111</v>
      </c>
      <c r="M13" s="341">
        <v>9.9</v>
      </c>
      <c r="N13" s="237" t="s">
        <v>1903</v>
      </c>
      <c r="O13" s="250" t="s">
        <v>2285</v>
      </c>
      <c r="Q13" s="347" t="s">
        <v>2332</v>
      </c>
      <c r="R13" s="238" t="s">
        <v>1808</v>
      </c>
      <c r="S13" s="234" t="s">
        <v>1302</v>
      </c>
      <c r="T13" s="266">
        <v>45713</v>
      </c>
      <c r="U13" s="348">
        <v>10000</v>
      </c>
      <c r="V13" s="250"/>
      <c r="W13" s="327" t="s">
        <v>1878</v>
      </c>
    </row>
    <row r="14" spans="1:24" ht="20.100000000000001" customHeight="1">
      <c r="A14" s="234">
        <v>83</v>
      </c>
      <c r="B14" s="339">
        <v>933</v>
      </c>
      <c r="C14" s="337">
        <v>1</v>
      </c>
      <c r="D14" s="337">
        <v>100</v>
      </c>
      <c r="E14" s="337">
        <v>24</v>
      </c>
      <c r="F14" s="337">
        <v>24</v>
      </c>
      <c r="G14" s="337">
        <v>1</v>
      </c>
      <c r="H14" s="337">
        <v>1</v>
      </c>
      <c r="I14" s="321" t="s">
        <v>2291</v>
      </c>
      <c r="J14" s="321" t="s">
        <v>2286</v>
      </c>
      <c r="K14" s="339">
        <v>40000100016</v>
      </c>
      <c r="L14" s="351">
        <f>(49/3600*F14/C14)*1.13</f>
        <v>0.36913333333333331</v>
      </c>
      <c r="M14" s="342">
        <v>26.6</v>
      </c>
      <c r="N14" s="322" t="s">
        <v>1903</v>
      </c>
      <c r="O14" s="321" t="s">
        <v>2287</v>
      </c>
      <c r="P14" s="321"/>
      <c r="Q14" s="335"/>
      <c r="R14" s="323" t="s">
        <v>1808</v>
      </c>
      <c r="S14" s="320" t="s">
        <v>1302</v>
      </c>
      <c r="T14" s="324">
        <v>45713</v>
      </c>
      <c r="U14" s="349">
        <v>10000</v>
      </c>
      <c r="V14" s="321"/>
      <c r="W14" s="320" t="s">
        <v>1878</v>
      </c>
      <c r="X14" s="334" t="s">
        <v>2298</v>
      </c>
    </row>
    <row r="15" spans="1:24" ht="20.100000000000001" customHeight="1">
      <c r="A15" s="234">
        <v>84</v>
      </c>
      <c r="B15" s="339">
        <v>933</v>
      </c>
      <c r="C15" s="337">
        <v>1</v>
      </c>
      <c r="D15" s="337">
        <v>100</v>
      </c>
      <c r="E15" s="337">
        <v>24</v>
      </c>
      <c r="F15" s="337">
        <v>24</v>
      </c>
      <c r="G15" s="337">
        <v>1</v>
      </c>
      <c r="H15" s="337">
        <v>1</v>
      </c>
      <c r="I15" s="321" t="s">
        <v>2293</v>
      </c>
      <c r="J15" s="321" t="s">
        <v>2288</v>
      </c>
      <c r="K15" s="339">
        <v>40000100017</v>
      </c>
      <c r="L15" s="351">
        <f>(52.9/3600*E15/C15)*1.13</f>
        <v>0.39851333333333333</v>
      </c>
      <c r="M15" s="342">
        <v>24.5</v>
      </c>
      <c r="N15" s="322" t="s">
        <v>1903</v>
      </c>
      <c r="O15" s="321" t="s">
        <v>2287</v>
      </c>
      <c r="P15" s="321"/>
      <c r="Q15" s="335" t="s">
        <v>2332</v>
      </c>
      <c r="R15" s="323" t="s">
        <v>1808</v>
      </c>
      <c r="S15" s="320" t="s">
        <v>1302</v>
      </c>
      <c r="T15" s="324">
        <v>45713</v>
      </c>
      <c r="U15" s="349">
        <v>10000</v>
      </c>
      <c r="V15" s="321"/>
      <c r="W15" s="320" t="s">
        <v>1878</v>
      </c>
      <c r="X15" s="334" t="s">
        <v>2298</v>
      </c>
    </row>
    <row r="16" spans="1:24" ht="20.100000000000001" customHeight="1">
      <c r="A16" s="234">
        <v>85</v>
      </c>
      <c r="B16" s="339">
        <v>933</v>
      </c>
      <c r="C16" s="337">
        <v>1</v>
      </c>
      <c r="D16" s="337">
        <v>100</v>
      </c>
      <c r="E16" s="337">
        <v>24</v>
      </c>
      <c r="F16" s="337">
        <v>24</v>
      </c>
      <c r="G16" s="337">
        <v>1</v>
      </c>
      <c r="H16" s="337">
        <v>1</v>
      </c>
      <c r="I16" s="321" t="s">
        <v>2294</v>
      </c>
      <c r="J16" s="321" t="s">
        <v>2289</v>
      </c>
      <c r="K16" s="339">
        <v>40000100111</v>
      </c>
      <c r="L16" s="351">
        <f>(49/3600*F16/C16)*1.13</f>
        <v>0.36913333333333331</v>
      </c>
      <c r="M16" s="342">
        <v>28</v>
      </c>
      <c r="N16" s="322" t="s">
        <v>1903</v>
      </c>
      <c r="O16" s="321" t="s">
        <v>2287</v>
      </c>
      <c r="P16" s="321"/>
      <c r="Q16" s="335"/>
      <c r="R16" s="323" t="s">
        <v>1808</v>
      </c>
      <c r="S16" s="320" t="s">
        <v>1302</v>
      </c>
      <c r="T16" s="324">
        <v>45713</v>
      </c>
      <c r="U16" s="349">
        <v>10000</v>
      </c>
      <c r="V16" s="321"/>
      <c r="W16" s="320" t="s">
        <v>1878</v>
      </c>
      <c r="X16" s="334" t="s">
        <v>2298</v>
      </c>
    </row>
    <row r="17" spans="1:25" ht="24" customHeight="1">
      <c r="A17" s="234">
        <v>91</v>
      </c>
      <c r="B17" s="339">
        <v>663</v>
      </c>
      <c r="C17" s="337">
        <v>1</v>
      </c>
      <c r="D17" s="337">
        <v>450</v>
      </c>
      <c r="E17" s="337">
        <v>40</v>
      </c>
      <c r="F17" s="337">
        <v>42</v>
      </c>
      <c r="G17" s="337">
        <v>1</v>
      </c>
      <c r="H17" s="337">
        <v>2</v>
      </c>
      <c r="I17" s="321" t="s">
        <v>2310</v>
      </c>
      <c r="J17" s="321" t="s">
        <v>2309</v>
      </c>
      <c r="K17" s="339" t="s">
        <v>2308</v>
      </c>
      <c r="L17" s="351">
        <f>(154.4/3600*F17/C17)*1.13</f>
        <v>2.0355066666666666</v>
      </c>
      <c r="M17" s="342">
        <v>141</v>
      </c>
      <c r="N17" s="322" t="s">
        <v>1936</v>
      </c>
      <c r="O17" s="321" t="s">
        <v>2311</v>
      </c>
      <c r="P17" s="321"/>
      <c r="Q17" s="335" t="s">
        <v>2320</v>
      </c>
      <c r="R17" s="323" t="s">
        <v>1910</v>
      </c>
      <c r="S17" s="321"/>
      <c r="T17" s="324">
        <v>45716</v>
      </c>
      <c r="U17" s="343">
        <v>30000</v>
      </c>
      <c r="V17" s="321" t="s">
        <v>2318</v>
      </c>
      <c r="W17" s="320" t="s">
        <v>1878</v>
      </c>
      <c r="X17" s="334" t="s">
        <v>2298</v>
      </c>
    </row>
    <row r="18" spans="1:25" ht="20.100000000000001" customHeight="1">
      <c r="A18" s="234">
        <v>92</v>
      </c>
      <c r="B18" s="339">
        <v>3702</v>
      </c>
      <c r="C18" s="337">
        <v>1</v>
      </c>
      <c r="D18" s="337">
        <v>350</v>
      </c>
      <c r="E18" s="337">
        <v>34</v>
      </c>
      <c r="F18" s="337">
        <v>34</v>
      </c>
      <c r="G18" s="337">
        <v>2</v>
      </c>
      <c r="H18" s="337">
        <v>2</v>
      </c>
      <c r="I18" s="321" t="s">
        <v>2329</v>
      </c>
      <c r="J18" s="321" t="s">
        <v>2314</v>
      </c>
      <c r="K18" s="339" t="s">
        <v>2312</v>
      </c>
      <c r="L18" s="351">
        <f>(121.25/3600*F18/C18)*1.13</f>
        <v>1.2940069444444444</v>
      </c>
      <c r="M18" s="342">
        <v>60.84</v>
      </c>
      <c r="N18" s="322" t="s">
        <v>1936</v>
      </c>
      <c r="O18" s="321" t="s">
        <v>2316</v>
      </c>
      <c r="P18" s="321" t="s">
        <v>2324</v>
      </c>
      <c r="Q18" s="346" t="s">
        <v>2320</v>
      </c>
      <c r="R18" s="323" t="s">
        <v>1910</v>
      </c>
      <c r="S18" s="321" t="s">
        <v>2326</v>
      </c>
      <c r="T18" s="324" t="s">
        <v>2328</v>
      </c>
      <c r="U18" s="343">
        <v>20000</v>
      </c>
      <c r="V18" s="344">
        <f>(79200/F18)*C18</f>
        <v>2329.4117647058824</v>
      </c>
      <c r="W18" s="321"/>
      <c r="X18" s="334" t="s">
        <v>2298</v>
      </c>
      <c r="Y18" s="345">
        <f>U18/V18</f>
        <v>8.5858585858585847</v>
      </c>
    </row>
    <row r="19" spans="1:25" ht="20.100000000000001" customHeight="1">
      <c r="A19" s="234">
        <v>93</v>
      </c>
      <c r="B19" s="339">
        <v>3702</v>
      </c>
      <c r="C19" s="337">
        <v>1</v>
      </c>
      <c r="D19" s="337">
        <v>350</v>
      </c>
      <c r="E19" s="337">
        <v>34</v>
      </c>
      <c r="F19" s="337">
        <v>34</v>
      </c>
      <c r="G19" s="337">
        <v>2</v>
      </c>
      <c r="H19" s="337">
        <v>2</v>
      </c>
      <c r="I19" s="321" t="s">
        <v>2184</v>
      </c>
      <c r="J19" s="321" t="s">
        <v>2315</v>
      </c>
      <c r="K19" s="339" t="s">
        <v>2313</v>
      </c>
      <c r="L19" s="351">
        <f>(121.25/3600*F19/C19)*1.13</f>
        <v>1.2940069444444444</v>
      </c>
      <c r="M19" s="342">
        <v>60.84</v>
      </c>
      <c r="N19" s="322" t="s">
        <v>1936</v>
      </c>
      <c r="O19" s="321" t="s">
        <v>2316</v>
      </c>
      <c r="P19" s="321" t="s">
        <v>2324</v>
      </c>
      <c r="Q19" s="346" t="s">
        <v>2320</v>
      </c>
      <c r="R19" s="323" t="s">
        <v>1910</v>
      </c>
      <c r="S19" s="321" t="s">
        <v>2326</v>
      </c>
      <c r="T19" s="324" t="s">
        <v>2328</v>
      </c>
      <c r="U19" s="343">
        <v>20000</v>
      </c>
      <c r="V19" s="344">
        <f t="shared" ref="V19:V21" si="0">(79200/F19)*C19</f>
        <v>2329.4117647058824</v>
      </c>
      <c r="W19" s="321"/>
      <c r="X19" s="334" t="s">
        <v>2298</v>
      </c>
      <c r="Y19" s="345">
        <f t="shared" ref="Y19:Y21" si="1">U19/V19</f>
        <v>8.5858585858585847</v>
      </c>
    </row>
    <row r="20" spans="1:25" ht="20.100000000000001" customHeight="1">
      <c r="A20" s="234">
        <v>94</v>
      </c>
      <c r="B20" s="339">
        <v>3705</v>
      </c>
      <c r="C20" s="337">
        <v>1</v>
      </c>
      <c r="D20" s="337">
        <v>350</v>
      </c>
      <c r="E20" s="337">
        <v>45</v>
      </c>
      <c r="F20" s="337">
        <v>45</v>
      </c>
      <c r="G20" s="337">
        <v>2</v>
      </c>
      <c r="H20" s="337">
        <v>2</v>
      </c>
      <c r="I20" s="321" t="s">
        <v>2184</v>
      </c>
      <c r="J20" s="321" t="s">
        <v>224</v>
      </c>
      <c r="K20" s="339" t="s">
        <v>2317</v>
      </c>
      <c r="L20" s="351">
        <f>(121.25/3600*F20/C20)*1.13</f>
        <v>1.7126562499999998</v>
      </c>
      <c r="M20" s="342">
        <v>171.32</v>
      </c>
      <c r="N20" s="322" t="s">
        <v>1936</v>
      </c>
      <c r="O20" s="321" t="s">
        <v>2316</v>
      </c>
      <c r="P20" s="321" t="s">
        <v>2325</v>
      </c>
      <c r="Q20" s="346" t="s">
        <v>2320</v>
      </c>
      <c r="R20" s="323" t="s">
        <v>1910</v>
      </c>
      <c r="S20" s="321" t="s">
        <v>2327</v>
      </c>
      <c r="T20" s="324" t="s">
        <v>2328</v>
      </c>
      <c r="U20" s="343">
        <v>20000</v>
      </c>
      <c r="V20" s="344">
        <f t="shared" si="0"/>
        <v>1760</v>
      </c>
      <c r="W20" s="321"/>
      <c r="X20" s="334" t="s">
        <v>2298</v>
      </c>
      <c r="Y20" s="345">
        <f t="shared" si="1"/>
        <v>11.363636363636363</v>
      </c>
    </row>
    <row r="21" spans="1:25" ht="20.100000000000001" customHeight="1">
      <c r="A21" s="117">
        <v>95</v>
      </c>
      <c r="B21" s="339">
        <v>3703</v>
      </c>
      <c r="C21" s="337">
        <v>2</v>
      </c>
      <c r="D21" s="337">
        <v>300</v>
      </c>
      <c r="E21" s="337">
        <v>28</v>
      </c>
      <c r="F21" s="337">
        <v>28</v>
      </c>
      <c r="G21" s="337">
        <v>1</v>
      </c>
      <c r="H21" s="337">
        <v>1</v>
      </c>
      <c r="I21" s="321" t="s">
        <v>2184</v>
      </c>
      <c r="J21" s="352" t="s">
        <v>2183</v>
      </c>
      <c r="K21" s="339" t="s">
        <v>2323</v>
      </c>
      <c r="L21" s="351">
        <f>(101.4/3600*E21/C21)*1.13</f>
        <v>0.44559666666666664</v>
      </c>
      <c r="M21" s="342">
        <v>49.74</v>
      </c>
      <c r="N21" s="322" t="s">
        <v>2333</v>
      </c>
      <c r="O21" s="321" t="s">
        <v>1300</v>
      </c>
      <c r="P21" s="321" t="s">
        <v>2321</v>
      </c>
      <c r="Q21" s="335" t="s">
        <v>2332</v>
      </c>
      <c r="R21" s="323" t="s">
        <v>2334</v>
      </c>
      <c r="S21" s="321" t="s">
        <v>2331</v>
      </c>
      <c r="T21" s="324">
        <v>45716</v>
      </c>
      <c r="U21" s="343">
        <v>50000</v>
      </c>
      <c r="V21" s="344">
        <f t="shared" si="0"/>
        <v>5657.1428571428569</v>
      </c>
      <c r="W21" s="350" t="s">
        <v>2322</v>
      </c>
      <c r="X21" s="334" t="s">
        <v>2298</v>
      </c>
      <c r="Y21" s="345">
        <f t="shared" si="1"/>
        <v>8.8383838383838391</v>
      </c>
    </row>
    <row r="22" spans="1:25" ht="20.100000000000001" customHeight="1">
      <c r="A22" s="250"/>
      <c r="B22" s="283"/>
      <c r="C22" s="283"/>
      <c r="D22" s="283"/>
      <c r="E22" s="283"/>
      <c r="F22" s="283"/>
      <c r="G22" s="283"/>
      <c r="H22" s="283"/>
      <c r="I22" s="250"/>
      <c r="J22" s="250"/>
      <c r="K22" s="283"/>
      <c r="L22" s="283"/>
      <c r="M22" s="283"/>
      <c r="N22" s="250"/>
      <c r="O22" s="250"/>
      <c r="P22" s="250"/>
      <c r="Q22" s="250"/>
      <c r="R22" s="313"/>
      <c r="S22" s="250"/>
      <c r="T22" s="314"/>
      <c r="U22" s="294"/>
      <c r="V22" s="250"/>
      <c r="W22" s="250"/>
    </row>
    <row r="23" spans="1:25" ht="20.100000000000001" customHeight="1">
      <c r="A23" s="250"/>
      <c r="B23" s="283"/>
      <c r="C23" s="283"/>
      <c r="D23" s="283"/>
      <c r="E23" s="283"/>
      <c r="F23" s="283"/>
      <c r="G23" s="283"/>
      <c r="H23" s="283"/>
      <c r="I23" s="250"/>
      <c r="J23" s="250"/>
      <c r="K23" s="283"/>
      <c r="L23" s="283"/>
      <c r="M23" s="283"/>
      <c r="N23" s="250"/>
      <c r="O23" s="250"/>
      <c r="P23" s="250"/>
      <c r="Q23" s="250"/>
      <c r="R23" s="313"/>
      <c r="S23" s="250"/>
      <c r="T23" s="314"/>
      <c r="U23" s="294"/>
      <c r="V23" s="250"/>
      <c r="W23" s="250"/>
    </row>
    <row r="24" spans="1:25" ht="20.100000000000001" customHeight="1">
      <c r="A24" s="250"/>
      <c r="B24" s="283"/>
      <c r="C24" s="283"/>
      <c r="D24" s="283"/>
      <c r="E24" s="283"/>
      <c r="F24" s="283"/>
      <c r="G24" s="283"/>
      <c r="H24" s="283"/>
      <c r="I24" s="250"/>
      <c r="J24" s="250"/>
      <c r="K24" s="283"/>
      <c r="L24" s="283"/>
      <c r="M24" s="283"/>
      <c r="N24" s="250"/>
      <c r="O24" s="250"/>
      <c r="P24" s="250"/>
      <c r="Q24" s="250"/>
      <c r="R24" s="313"/>
      <c r="S24" s="250"/>
      <c r="T24" s="314"/>
      <c r="U24" s="294"/>
      <c r="V24" s="250"/>
      <c r="W24" s="250"/>
    </row>
    <row r="25" spans="1:25" ht="20.100000000000001" customHeight="1">
      <c r="A25" s="250"/>
      <c r="B25" s="283"/>
      <c r="C25" s="283"/>
      <c r="D25" s="283"/>
      <c r="E25" s="283"/>
      <c r="F25" s="283"/>
      <c r="G25" s="283"/>
      <c r="H25" s="283"/>
      <c r="I25" s="250"/>
      <c r="J25" s="250"/>
      <c r="K25" s="283"/>
      <c r="L25" s="283"/>
      <c r="M25" s="283"/>
      <c r="N25" s="250"/>
      <c r="O25" s="250"/>
      <c r="P25" s="250"/>
      <c r="Q25" s="250"/>
      <c r="R25" s="313"/>
      <c r="S25" s="250"/>
      <c r="T25" s="314"/>
      <c r="U25" s="294"/>
      <c r="V25" s="250"/>
      <c r="W25" s="250"/>
    </row>
    <row r="26" spans="1:25" ht="20.100000000000001" customHeight="1">
      <c r="A26" s="250"/>
      <c r="B26" s="283"/>
      <c r="C26" s="283"/>
      <c r="D26" s="283"/>
      <c r="E26" s="283"/>
      <c r="F26" s="283"/>
      <c r="G26" s="283"/>
      <c r="H26" s="283"/>
      <c r="I26" s="250"/>
      <c r="J26" s="250"/>
      <c r="K26" s="283"/>
      <c r="L26" s="283"/>
      <c r="M26" s="283"/>
      <c r="N26" s="250"/>
      <c r="O26" s="250"/>
      <c r="P26" s="250"/>
      <c r="Q26" s="250"/>
      <c r="R26" s="313"/>
      <c r="S26" s="250"/>
      <c r="T26" s="314"/>
      <c r="U26" s="294"/>
      <c r="V26" s="250"/>
      <c r="W26" s="250"/>
    </row>
    <row r="27" spans="1:25" ht="20.100000000000001" customHeight="1">
      <c r="A27" s="250"/>
      <c r="B27" s="283"/>
      <c r="C27" s="283"/>
      <c r="D27" s="283"/>
      <c r="E27" s="283"/>
      <c r="F27" s="283"/>
      <c r="G27" s="283"/>
      <c r="H27" s="283"/>
      <c r="I27" s="250"/>
      <c r="J27" s="250"/>
      <c r="K27" s="283"/>
      <c r="L27" s="283"/>
      <c r="M27" s="283"/>
      <c r="N27" s="250"/>
      <c r="O27" s="250"/>
      <c r="P27" s="250"/>
      <c r="Q27" s="250"/>
      <c r="R27" s="313"/>
      <c r="S27" s="250"/>
      <c r="T27" s="314"/>
      <c r="U27" s="294"/>
      <c r="V27" s="250"/>
      <c r="W27" s="250"/>
    </row>
    <row r="28" spans="1:25" ht="20.100000000000001" customHeight="1">
      <c r="A28" s="250"/>
      <c r="B28" s="283"/>
      <c r="C28" s="283"/>
      <c r="D28" s="283"/>
      <c r="E28" s="283"/>
      <c r="F28" s="283"/>
      <c r="G28" s="283"/>
      <c r="H28" s="283"/>
      <c r="I28" s="250"/>
      <c r="J28" s="250"/>
      <c r="K28" s="283"/>
      <c r="L28" s="283"/>
      <c r="M28" s="283"/>
      <c r="N28" s="250"/>
      <c r="O28" s="250"/>
      <c r="P28" s="250"/>
      <c r="Q28" s="250"/>
      <c r="R28" s="313"/>
      <c r="S28" s="250"/>
      <c r="T28" s="314"/>
      <c r="U28" s="294"/>
      <c r="V28" s="250"/>
      <c r="W28" s="250"/>
    </row>
    <row r="29" spans="1:25" ht="20.100000000000001" customHeight="1">
      <c r="A29" s="250"/>
      <c r="B29" s="283"/>
      <c r="C29" s="283"/>
      <c r="D29" s="283"/>
      <c r="E29" s="283"/>
      <c r="F29" s="283"/>
      <c r="G29" s="283"/>
      <c r="H29" s="283"/>
      <c r="I29" s="250"/>
      <c r="J29" s="250"/>
      <c r="K29" s="283"/>
      <c r="L29" s="283"/>
      <c r="M29" s="283"/>
      <c r="N29" s="250"/>
      <c r="O29" s="250"/>
      <c r="P29" s="250"/>
      <c r="Q29" s="250"/>
      <c r="R29" s="313"/>
      <c r="S29" s="250"/>
      <c r="T29" s="314"/>
      <c r="U29" s="294"/>
      <c r="V29" s="250"/>
      <c r="W29" s="250"/>
    </row>
    <row r="30" spans="1:25" ht="20.100000000000001" customHeight="1">
      <c r="A30" s="250"/>
      <c r="B30" s="283"/>
      <c r="C30" s="283"/>
      <c r="D30" s="283"/>
      <c r="E30" s="283"/>
      <c r="F30" s="283"/>
      <c r="G30" s="283"/>
      <c r="H30" s="283"/>
      <c r="I30" s="250"/>
      <c r="J30" s="250"/>
      <c r="K30" s="283"/>
      <c r="L30" s="283"/>
      <c r="M30" s="283"/>
      <c r="N30" s="250"/>
      <c r="O30" s="250"/>
      <c r="P30" s="250"/>
      <c r="Q30" s="250"/>
      <c r="R30" s="313"/>
      <c r="S30" s="250"/>
      <c r="T30" s="314"/>
      <c r="U30" s="294"/>
      <c r="V30" s="250"/>
      <c r="W30" s="250"/>
    </row>
    <row r="31" spans="1:25" ht="20.100000000000001" customHeight="1">
      <c r="A31" s="250"/>
      <c r="B31" s="283"/>
      <c r="C31" s="283"/>
      <c r="D31" s="283"/>
      <c r="E31" s="283"/>
      <c r="F31" s="283"/>
      <c r="G31" s="283"/>
      <c r="H31" s="283"/>
      <c r="I31" s="250"/>
      <c r="J31" s="250"/>
      <c r="K31" s="283"/>
      <c r="L31" s="283"/>
      <c r="M31" s="283"/>
      <c r="N31" s="250"/>
      <c r="O31" s="250"/>
      <c r="P31" s="250"/>
      <c r="Q31" s="250"/>
      <c r="R31" s="313"/>
      <c r="S31" s="250"/>
      <c r="T31" s="314"/>
      <c r="U31" s="294"/>
      <c r="V31" s="250"/>
      <c r="W31" s="250"/>
    </row>
    <row r="32" spans="1:25" ht="20.100000000000001" customHeight="1">
      <c r="A32" s="250"/>
      <c r="B32" s="283"/>
      <c r="C32" s="283"/>
      <c r="D32" s="283"/>
      <c r="E32" s="283"/>
      <c r="F32" s="283"/>
      <c r="G32" s="283"/>
      <c r="H32" s="283"/>
      <c r="I32" s="250"/>
      <c r="J32" s="250"/>
      <c r="K32" s="283"/>
      <c r="L32" s="283"/>
      <c r="M32" s="283"/>
      <c r="N32" s="250"/>
      <c r="O32" s="250"/>
      <c r="P32" s="250"/>
      <c r="Q32" s="250"/>
      <c r="R32" s="313"/>
      <c r="S32" s="250"/>
      <c r="T32" s="314"/>
      <c r="U32" s="294"/>
      <c r="V32" s="250"/>
      <c r="W32" s="250"/>
    </row>
    <row r="33" spans="1:23" ht="20.100000000000001" customHeight="1">
      <c r="A33" s="250"/>
      <c r="B33" s="283"/>
      <c r="C33" s="283"/>
      <c r="D33" s="283"/>
      <c r="E33" s="283"/>
      <c r="F33" s="283"/>
      <c r="G33" s="283"/>
      <c r="H33" s="283"/>
      <c r="I33" s="250"/>
      <c r="J33" s="250"/>
      <c r="K33" s="283"/>
      <c r="L33" s="283"/>
      <c r="M33" s="283"/>
      <c r="N33" s="250"/>
      <c r="O33" s="250"/>
      <c r="P33" s="250"/>
      <c r="Q33" s="250"/>
      <c r="R33" s="313"/>
      <c r="S33" s="250"/>
      <c r="T33" s="314"/>
      <c r="U33" s="294"/>
      <c r="V33" s="250"/>
      <c r="W33" s="250"/>
    </row>
    <row r="34" spans="1:23" ht="20.100000000000001" customHeight="1">
      <c r="A34" s="250"/>
      <c r="B34" s="283"/>
      <c r="C34" s="283"/>
      <c r="D34" s="283"/>
      <c r="E34" s="283"/>
      <c r="F34" s="283"/>
      <c r="G34" s="283"/>
      <c r="H34" s="283"/>
      <c r="I34" s="250"/>
      <c r="J34" s="250"/>
      <c r="K34" s="283"/>
      <c r="L34" s="283"/>
      <c r="M34" s="283"/>
      <c r="N34" s="250"/>
      <c r="O34" s="250"/>
      <c r="P34" s="250"/>
      <c r="Q34" s="250"/>
      <c r="R34" s="313"/>
      <c r="S34" s="250"/>
      <c r="T34" s="314"/>
      <c r="U34" s="294"/>
      <c r="V34" s="250"/>
      <c r="W34" s="250"/>
    </row>
    <row r="35" spans="1:23" ht="20.100000000000001" customHeight="1">
      <c r="A35" s="250"/>
      <c r="B35" s="283"/>
      <c r="C35" s="283"/>
      <c r="D35" s="283"/>
      <c r="E35" s="283"/>
      <c r="F35" s="283"/>
      <c r="G35" s="283"/>
      <c r="H35" s="283"/>
      <c r="I35" s="250"/>
      <c r="J35" s="250"/>
      <c r="K35" s="283"/>
      <c r="L35" s="283"/>
      <c r="M35" s="283"/>
      <c r="N35" s="250"/>
      <c r="O35" s="250"/>
      <c r="P35" s="250"/>
      <c r="Q35" s="250"/>
      <c r="R35" s="313"/>
      <c r="S35" s="250"/>
      <c r="T35" s="314"/>
      <c r="U35" s="294"/>
      <c r="V35" s="250"/>
      <c r="W35" s="250"/>
    </row>
    <row r="36" spans="1:23" ht="20.100000000000001" customHeight="1">
      <c r="A36" s="250"/>
      <c r="B36" s="283"/>
      <c r="C36" s="283"/>
      <c r="D36" s="283"/>
      <c r="E36" s="283"/>
      <c r="F36" s="283"/>
      <c r="G36" s="283"/>
      <c r="H36" s="283"/>
      <c r="I36" s="250"/>
      <c r="J36" s="250"/>
      <c r="K36" s="283"/>
      <c r="L36" s="283"/>
      <c r="M36" s="283"/>
      <c r="N36" s="250"/>
      <c r="O36" s="250"/>
      <c r="P36" s="250"/>
      <c r="Q36" s="250"/>
      <c r="R36" s="313"/>
      <c r="S36" s="250"/>
      <c r="T36" s="314"/>
      <c r="U36" s="294"/>
      <c r="V36" s="250"/>
      <c r="W36" s="250"/>
    </row>
    <row r="37" spans="1:23" ht="20.100000000000001" customHeight="1">
      <c r="A37" s="250"/>
      <c r="B37" s="283"/>
      <c r="C37" s="283"/>
      <c r="D37" s="283"/>
      <c r="E37" s="283"/>
      <c r="F37" s="283"/>
      <c r="G37" s="283"/>
      <c r="H37" s="283"/>
      <c r="I37" s="250"/>
      <c r="J37" s="250"/>
      <c r="K37" s="283"/>
      <c r="L37" s="283"/>
      <c r="M37" s="283"/>
      <c r="N37" s="250"/>
      <c r="O37" s="250"/>
      <c r="P37" s="250"/>
      <c r="Q37" s="250"/>
      <c r="R37" s="313"/>
      <c r="S37" s="250"/>
      <c r="T37" s="314"/>
      <c r="U37" s="294"/>
      <c r="V37" s="250"/>
      <c r="W37" s="250"/>
    </row>
    <row r="38" spans="1:23" ht="20.100000000000001" customHeight="1">
      <c r="A38" s="250"/>
      <c r="B38" s="283"/>
      <c r="C38" s="283"/>
      <c r="D38" s="283"/>
      <c r="E38" s="283"/>
      <c r="F38" s="283"/>
      <c r="G38" s="283"/>
      <c r="H38" s="283"/>
      <c r="I38" s="250"/>
      <c r="J38" s="250"/>
      <c r="K38" s="283"/>
      <c r="L38" s="283"/>
      <c r="M38" s="283"/>
      <c r="N38" s="250"/>
      <c r="O38" s="250"/>
      <c r="P38" s="250"/>
      <c r="Q38" s="250"/>
      <c r="R38" s="313"/>
      <c r="S38" s="250"/>
      <c r="T38" s="314"/>
      <c r="U38" s="294"/>
      <c r="V38" s="250"/>
      <c r="W38" s="250"/>
    </row>
    <row r="39" spans="1:23" ht="20.100000000000001" customHeight="1">
      <c r="A39" s="250"/>
      <c r="B39" s="283"/>
      <c r="C39" s="283"/>
      <c r="D39" s="283"/>
      <c r="E39" s="283"/>
      <c r="F39" s="283"/>
      <c r="G39" s="283"/>
      <c r="H39" s="283"/>
      <c r="I39" s="250"/>
      <c r="J39" s="250"/>
      <c r="K39" s="283"/>
      <c r="L39" s="283"/>
      <c r="M39" s="283"/>
      <c r="N39" s="250"/>
      <c r="O39" s="250"/>
      <c r="P39" s="250"/>
      <c r="Q39" s="250"/>
      <c r="R39" s="313"/>
      <c r="S39" s="250"/>
      <c r="T39" s="314"/>
      <c r="U39" s="294"/>
      <c r="V39" s="250"/>
      <c r="W39" s="250"/>
    </row>
    <row r="40" spans="1:23" ht="20.100000000000001" customHeight="1">
      <c r="A40" s="250"/>
      <c r="B40" s="283"/>
      <c r="C40" s="283"/>
      <c r="D40" s="283"/>
      <c r="E40" s="283"/>
      <c r="F40" s="283"/>
      <c r="G40" s="283"/>
      <c r="H40" s="283"/>
      <c r="I40" s="250"/>
      <c r="J40" s="250"/>
      <c r="K40" s="283"/>
      <c r="L40" s="283"/>
      <c r="M40" s="283"/>
      <c r="N40" s="250"/>
      <c r="O40" s="250"/>
      <c r="P40" s="250"/>
      <c r="Q40" s="250"/>
      <c r="R40" s="313"/>
      <c r="S40" s="250"/>
      <c r="T40" s="314"/>
      <c r="U40" s="294"/>
      <c r="V40" s="250"/>
      <c r="W40" s="250"/>
    </row>
    <row r="41" spans="1:23" ht="20.100000000000001" customHeight="1">
      <c r="A41" s="250"/>
      <c r="B41" s="283"/>
      <c r="C41" s="283"/>
      <c r="D41" s="283"/>
      <c r="E41" s="283"/>
      <c r="F41" s="283"/>
      <c r="G41" s="283"/>
      <c r="H41" s="283"/>
      <c r="I41" s="250"/>
      <c r="J41" s="250"/>
      <c r="K41" s="283"/>
      <c r="L41" s="283"/>
      <c r="M41" s="283"/>
      <c r="N41" s="250"/>
      <c r="O41" s="250"/>
      <c r="P41" s="250"/>
      <c r="Q41" s="250"/>
      <c r="R41" s="313"/>
      <c r="S41" s="250"/>
      <c r="T41" s="314"/>
      <c r="U41" s="294"/>
      <c r="V41" s="250"/>
      <c r="W41" s="250"/>
    </row>
    <row r="42" spans="1:23" ht="20.100000000000001" customHeight="1">
      <c r="A42" s="250"/>
      <c r="B42" s="283"/>
      <c r="C42" s="283"/>
      <c r="D42" s="283"/>
      <c r="E42" s="283"/>
      <c r="F42" s="283"/>
      <c r="G42" s="283"/>
      <c r="H42" s="283"/>
      <c r="I42" s="250"/>
      <c r="J42" s="250"/>
      <c r="K42" s="283"/>
      <c r="L42" s="283"/>
      <c r="M42" s="283"/>
      <c r="N42" s="250"/>
      <c r="O42" s="250"/>
      <c r="P42" s="250"/>
      <c r="Q42" s="250"/>
      <c r="R42" s="313"/>
      <c r="S42" s="250"/>
      <c r="T42" s="314"/>
      <c r="U42" s="294"/>
      <c r="V42" s="250"/>
      <c r="W42" s="250"/>
    </row>
    <row r="43" spans="1:23" ht="20.100000000000001" customHeight="1">
      <c r="A43" s="250"/>
      <c r="B43" s="283"/>
      <c r="C43" s="283"/>
      <c r="D43" s="283"/>
      <c r="E43" s="283"/>
      <c r="F43" s="283"/>
      <c r="G43" s="283"/>
      <c r="H43" s="283"/>
      <c r="I43" s="250"/>
      <c r="J43" s="250"/>
      <c r="K43" s="283"/>
      <c r="L43" s="283"/>
      <c r="M43" s="283"/>
      <c r="N43" s="250"/>
      <c r="O43" s="250"/>
      <c r="P43" s="250"/>
      <c r="Q43" s="250"/>
      <c r="R43" s="313"/>
      <c r="S43" s="250"/>
      <c r="T43" s="314"/>
      <c r="U43" s="294"/>
      <c r="V43" s="250"/>
      <c r="W43" s="250"/>
    </row>
    <row r="44" spans="1:23" ht="20.100000000000001" customHeight="1">
      <c r="A44" s="250"/>
      <c r="B44" s="283"/>
      <c r="C44" s="283"/>
      <c r="D44" s="283"/>
      <c r="E44" s="283"/>
      <c r="F44" s="283"/>
      <c r="G44" s="283"/>
      <c r="H44" s="283"/>
      <c r="I44" s="250"/>
      <c r="J44" s="250"/>
      <c r="K44" s="283"/>
      <c r="L44" s="283"/>
      <c r="M44" s="283"/>
      <c r="N44" s="250"/>
      <c r="O44" s="250"/>
      <c r="P44" s="250"/>
      <c r="Q44" s="250"/>
      <c r="R44" s="313"/>
      <c r="S44" s="250"/>
      <c r="T44" s="314"/>
      <c r="U44" s="294"/>
      <c r="V44" s="250"/>
      <c r="W44" s="250"/>
    </row>
    <row r="45" spans="1:23" ht="20.100000000000001" customHeight="1">
      <c r="A45" s="250"/>
      <c r="B45" s="283"/>
      <c r="C45" s="283"/>
      <c r="D45" s="283"/>
      <c r="E45" s="283"/>
      <c r="F45" s="283"/>
      <c r="G45" s="283"/>
      <c r="H45" s="283"/>
      <c r="I45" s="250"/>
      <c r="J45" s="250"/>
      <c r="K45" s="283"/>
      <c r="L45" s="283"/>
      <c r="M45" s="283"/>
      <c r="N45" s="250"/>
      <c r="O45" s="250"/>
      <c r="P45" s="250"/>
      <c r="Q45" s="250"/>
      <c r="R45" s="313"/>
      <c r="S45" s="250"/>
      <c r="T45" s="314"/>
      <c r="U45" s="294"/>
      <c r="V45" s="250"/>
      <c r="W45" s="250"/>
    </row>
    <row r="46" spans="1:23" ht="20.100000000000001" customHeight="1">
      <c r="A46" s="250"/>
      <c r="B46" s="283"/>
      <c r="C46" s="283"/>
      <c r="D46" s="283"/>
      <c r="E46" s="283"/>
      <c r="F46" s="283"/>
      <c r="G46" s="283"/>
      <c r="H46" s="283"/>
      <c r="I46" s="250"/>
      <c r="J46" s="250"/>
      <c r="K46" s="283"/>
      <c r="L46" s="283"/>
      <c r="M46" s="283"/>
      <c r="N46" s="250"/>
      <c r="O46" s="250"/>
      <c r="P46" s="250"/>
      <c r="Q46" s="250"/>
      <c r="R46" s="313"/>
      <c r="S46" s="250"/>
      <c r="T46" s="314"/>
      <c r="U46" s="294"/>
      <c r="V46" s="250"/>
      <c r="W46" s="250"/>
    </row>
    <row r="47" spans="1:23" ht="20.100000000000001" customHeight="1">
      <c r="A47" s="250"/>
      <c r="B47" s="283"/>
      <c r="C47" s="283"/>
      <c r="D47" s="283"/>
      <c r="E47" s="283"/>
      <c r="F47" s="283"/>
      <c r="G47" s="283"/>
      <c r="H47" s="283"/>
      <c r="I47" s="250"/>
      <c r="J47" s="250"/>
      <c r="K47" s="283"/>
      <c r="L47" s="283"/>
      <c r="M47" s="283"/>
      <c r="N47" s="250"/>
      <c r="O47" s="250"/>
      <c r="P47" s="250"/>
      <c r="Q47" s="250"/>
      <c r="R47" s="313"/>
      <c r="S47" s="250"/>
      <c r="T47" s="314"/>
      <c r="U47" s="294"/>
      <c r="V47" s="250"/>
      <c r="W47" s="250"/>
    </row>
    <row r="48" spans="1:23" ht="20.100000000000001" customHeight="1">
      <c r="A48" s="250"/>
      <c r="B48" s="283"/>
      <c r="C48" s="283"/>
      <c r="D48" s="283"/>
      <c r="E48" s="283"/>
      <c r="F48" s="283"/>
      <c r="G48" s="283"/>
      <c r="H48" s="283"/>
      <c r="I48" s="250"/>
      <c r="J48" s="250"/>
      <c r="K48" s="283"/>
      <c r="L48" s="283"/>
      <c r="M48" s="283"/>
      <c r="N48" s="250"/>
      <c r="O48" s="250"/>
      <c r="P48" s="250"/>
      <c r="Q48" s="250"/>
      <c r="R48" s="313"/>
      <c r="S48" s="250"/>
      <c r="T48" s="314"/>
      <c r="U48" s="294"/>
      <c r="V48" s="250"/>
      <c r="W48" s="250"/>
    </row>
    <row r="49" spans="1:23" ht="20.100000000000001" customHeight="1">
      <c r="A49" s="250"/>
      <c r="B49" s="283"/>
      <c r="C49" s="283"/>
      <c r="D49" s="283"/>
      <c r="E49" s="283"/>
      <c r="F49" s="283"/>
      <c r="G49" s="283"/>
      <c r="H49" s="283"/>
      <c r="I49" s="250"/>
      <c r="J49" s="250"/>
      <c r="K49" s="283"/>
      <c r="L49" s="283"/>
      <c r="M49" s="283"/>
      <c r="N49" s="250"/>
      <c r="O49" s="250"/>
      <c r="P49" s="250"/>
      <c r="Q49" s="250"/>
      <c r="R49" s="313"/>
      <c r="S49" s="250"/>
      <c r="T49" s="314"/>
      <c r="U49" s="294"/>
      <c r="V49" s="250"/>
      <c r="W49" s="250"/>
    </row>
    <row r="50" spans="1:23" ht="20.100000000000001" customHeight="1">
      <c r="A50" s="250"/>
      <c r="B50" s="283"/>
      <c r="C50" s="283"/>
      <c r="D50" s="283"/>
      <c r="E50" s="283"/>
      <c r="F50" s="283"/>
      <c r="G50" s="283"/>
      <c r="H50" s="283"/>
      <c r="I50" s="250"/>
      <c r="J50" s="250"/>
      <c r="K50" s="283"/>
      <c r="L50" s="283"/>
      <c r="M50" s="283"/>
      <c r="N50" s="250"/>
      <c r="O50" s="250"/>
      <c r="P50" s="250"/>
      <c r="Q50" s="250"/>
      <c r="R50" s="313"/>
      <c r="S50" s="250"/>
      <c r="T50" s="314"/>
      <c r="U50" s="294"/>
      <c r="V50" s="250"/>
      <c r="W50" s="250"/>
    </row>
    <row r="51" spans="1:23" ht="20.100000000000001" customHeight="1">
      <c r="A51" s="250"/>
      <c r="B51" s="283"/>
      <c r="C51" s="283"/>
      <c r="D51" s="283"/>
      <c r="E51" s="283"/>
      <c r="F51" s="283"/>
      <c r="G51" s="283"/>
      <c r="H51" s="283"/>
      <c r="I51" s="250"/>
      <c r="J51" s="250"/>
      <c r="K51" s="283"/>
      <c r="L51" s="283"/>
      <c r="M51" s="283"/>
      <c r="N51" s="250"/>
      <c r="O51" s="250"/>
      <c r="P51" s="250"/>
      <c r="Q51" s="250"/>
      <c r="R51" s="313"/>
      <c r="S51" s="250"/>
      <c r="T51" s="314"/>
      <c r="U51" s="294"/>
      <c r="V51" s="250"/>
      <c r="W51" s="250"/>
    </row>
    <row r="52" spans="1:23" ht="20.100000000000001" customHeight="1">
      <c r="A52" s="250"/>
      <c r="B52" s="283"/>
      <c r="C52" s="283"/>
      <c r="D52" s="283"/>
      <c r="E52" s="283"/>
      <c r="F52" s="283"/>
      <c r="G52" s="283"/>
      <c r="H52" s="283"/>
      <c r="I52" s="250"/>
      <c r="J52" s="250"/>
      <c r="K52" s="283"/>
      <c r="L52" s="283"/>
      <c r="M52" s="283"/>
      <c r="N52" s="250"/>
      <c r="O52" s="250"/>
      <c r="P52" s="250"/>
      <c r="Q52" s="250"/>
      <c r="R52" s="313"/>
      <c r="S52" s="250"/>
      <c r="T52" s="314"/>
      <c r="U52" s="294"/>
      <c r="V52" s="250"/>
      <c r="W52" s="250"/>
    </row>
    <row r="53" spans="1:23" ht="20.100000000000001" customHeight="1">
      <c r="A53" s="250"/>
      <c r="B53" s="283"/>
      <c r="C53" s="283"/>
      <c r="D53" s="283"/>
      <c r="E53" s="283"/>
      <c r="F53" s="283"/>
      <c r="G53" s="283"/>
      <c r="H53" s="283"/>
      <c r="I53" s="250"/>
      <c r="J53" s="250"/>
      <c r="K53" s="283"/>
      <c r="L53" s="283"/>
      <c r="M53" s="283"/>
      <c r="N53" s="250"/>
      <c r="O53" s="250"/>
      <c r="P53" s="250"/>
      <c r="Q53" s="250"/>
      <c r="R53" s="313"/>
      <c r="S53" s="250"/>
      <c r="T53" s="314"/>
      <c r="U53" s="294"/>
      <c r="V53" s="250"/>
      <c r="W53" s="250"/>
    </row>
    <row r="54" spans="1:23" ht="20.100000000000001" customHeight="1">
      <c r="A54" s="250"/>
      <c r="B54" s="283"/>
      <c r="C54" s="283"/>
      <c r="D54" s="283"/>
      <c r="E54" s="283"/>
      <c r="F54" s="283"/>
      <c r="G54" s="283"/>
      <c r="H54" s="283"/>
      <c r="I54" s="250"/>
      <c r="J54" s="250"/>
      <c r="K54" s="283"/>
      <c r="L54" s="283"/>
      <c r="M54" s="283"/>
      <c r="N54" s="250"/>
      <c r="O54" s="250"/>
      <c r="P54" s="250"/>
      <c r="Q54" s="250"/>
      <c r="R54" s="313"/>
      <c r="S54" s="250"/>
      <c r="T54" s="314"/>
      <c r="U54" s="294"/>
      <c r="V54" s="250"/>
      <c r="W54" s="250"/>
    </row>
    <row r="55" spans="1:23" ht="20.100000000000001" customHeight="1">
      <c r="A55" s="250"/>
      <c r="B55" s="283"/>
      <c r="C55" s="283"/>
      <c r="D55" s="283"/>
      <c r="E55" s="283"/>
      <c r="F55" s="283"/>
      <c r="G55" s="283"/>
      <c r="H55" s="283"/>
      <c r="I55" s="250"/>
      <c r="J55" s="250"/>
      <c r="K55" s="283"/>
      <c r="L55" s="283"/>
      <c r="M55" s="283"/>
      <c r="N55" s="250"/>
      <c r="O55" s="250"/>
      <c r="P55" s="250"/>
      <c r="Q55" s="250"/>
      <c r="R55" s="313"/>
      <c r="S55" s="250"/>
      <c r="T55" s="314"/>
      <c r="U55" s="294"/>
      <c r="V55" s="250"/>
      <c r="W55" s="250"/>
    </row>
    <row r="56" spans="1:23" ht="20.100000000000001" customHeight="1">
      <c r="A56" s="250"/>
      <c r="B56" s="283"/>
      <c r="C56" s="283"/>
      <c r="D56" s="283"/>
      <c r="E56" s="283"/>
      <c r="F56" s="283"/>
      <c r="G56" s="283"/>
      <c r="H56" s="283"/>
      <c r="I56" s="250"/>
      <c r="J56" s="250"/>
      <c r="K56" s="283"/>
      <c r="L56" s="283"/>
      <c r="M56" s="283"/>
      <c r="N56" s="250"/>
      <c r="O56" s="250"/>
      <c r="P56" s="250"/>
      <c r="Q56" s="250"/>
      <c r="R56" s="313"/>
      <c r="S56" s="250"/>
      <c r="T56" s="314"/>
      <c r="U56" s="294"/>
      <c r="V56" s="250"/>
      <c r="W56" s="250"/>
    </row>
    <row r="57" spans="1:23" ht="20.100000000000001" customHeight="1">
      <c r="A57" s="250"/>
      <c r="B57" s="283"/>
      <c r="C57" s="283"/>
      <c r="D57" s="283"/>
      <c r="E57" s="283"/>
      <c r="F57" s="283"/>
      <c r="G57" s="283"/>
      <c r="H57" s="283"/>
      <c r="I57" s="250"/>
      <c r="J57" s="250"/>
      <c r="K57" s="283"/>
      <c r="L57" s="283"/>
      <c r="M57" s="283"/>
      <c r="N57" s="250"/>
      <c r="O57" s="250"/>
      <c r="P57" s="250"/>
      <c r="Q57" s="250"/>
      <c r="R57" s="313"/>
      <c r="S57" s="250"/>
      <c r="T57" s="314"/>
      <c r="U57" s="294"/>
      <c r="V57" s="250"/>
      <c r="W57" s="250"/>
    </row>
    <row r="58" spans="1:23" ht="20.100000000000001" customHeight="1">
      <c r="A58" s="250"/>
      <c r="B58" s="283"/>
      <c r="C58" s="283"/>
      <c r="D58" s="283"/>
      <c r="E58" s="283"/>
      <c r="F58" s="283"/>
      <c r="G58" s="283"/>
      <c r="H58" s="283"/>
      <c r="I58" s="250"/>
      <c r="J58" s="250"/>
      <c r="K58" s="283"/>
      <c r="L58" s="283"/>
      <c r="M58" s="283"/>
      <c r="N58" s="250"/>
      <c r="O58" s="250"/>
      <c r="P58" s="250"/>
      <c r="Q58" s="250"/>
      <c r="R58" s="313"/>
      <c r="S58" s="250"/>
      <c r="T58" s="314"/>
      <c r="U58" s="294"/>
      <c r="V58" s="250"/>
      <c r="W58" s="250"/>
    </row>
    <row r="59" spans="1:23" ht="20.100000000000001" customHeight="1">
      <c r="A59" s="250"/>
      <c r="B59" s="283"/>
      <c r="C59" s="283"/>
      <c r="D59" s="283"/>
      <c r="E59" s="283"/>
      <c r="F59" s="283"/>
      <c r="G59" s="283"/>
      <c r="H59" s="283"/>
      <c r="I59" s="250"/>
      <c r="J59" s="250"/>
      <c r="K59" s="283"/>
      <c r="L59" s="283"/>
      <c r="M59" s="283"/>
      <c r="N59" s="250"/>
      <c r="O59" s="250"/>
      <c r="P59" s="250"/>
      <c r="Q59" s="250"/>
      <c r="R59" s="313"/>
      <c r="S59" s="250"/>
      <c r="T59" s="314"/>
      <c r="U59" s="294"/>
      <c r="V59" s="250"/>
      <c r="W59" s="250"/>
    </row>
    <row r="60" spans="1:23" ht="20.100000000000001" customHeight="1">
      <c r="A60" s="250"/>
      <c r="B60" s="283"/>
      <c r="C60" s="283"/>
      <c r="D60" s="283"/>
      <c r="E60" s="283"/>
      <c r="F60" s="283"/>
      <c r="G60" s="283"/>
      <c r="H60" s="283"/>
      <c r="I60" s="250"/>
      <c r="J60" s="250"/>
      <c r="K60" s="283"/>
      <c r="L60" s="283"/>
      <c r="M60" s="283"/>
      <c r="N60" s="250"/>
      <c r="O60" s="250"/>
      <c r="P60" s="250"/>
      <c r="Q60" s="250"/>
      <c r="R60" s="313"/>
      <c r="S60" s="250"/>
      <c r="T60" s="314"/>
      <c r="U60" s="294"/>
      <c r="V60" s="250"/>
      <c r="W60" s="250"/>
    </row>
    <row r="61" spans="1:23" ht="20.100000000000001" customHeight="1">
      <c r="A61" s="250"/>
      <c r="B61" s="283"/>
      <c r="C61" s="283"/>
      <c r="D61" s="283"/>
      <c r="E61" s="283"/>
      <c r="F61" s="283"/>
      <c r="G61" s="283"/>
      <c r="H61" s="283"/>
      <c r="I61" s="250"/>
      <c r="J61" s="250"/>
      <c r="K61" s="283"/>
      <c r="L61" s="283"/>
      <c r="M61" s="283"/>
      <c r="N61" s="250"/>
      <c r="O61" s="250"/>
      <c r="P61" s="250"/>
      <c r="Q61" s="250"/>
      <c r="R61" s="313"/>
      <c r="S61" s="250"/>
      <c r="T61" s="314"/>
      <c r="U61" s="294"/>
      <c r="V61" s="250"/>
      <c r="W61" s="250"/>
    </row>
    <row r="62" spans="1:23" ht="20.100000000000001" customHeight="1">
      <c r="A62" s="250"/>
      <c r="B62" s="283"/>
      <c r="C62" s="283"/>
      <c r="D62" s="283"/>
      <c r="E62" s="283"/>
      <c r="F62" s="283"/>
      <c r="G62" s="283"/>
      <c r="H62" s="283"/>
      <c r="I62" s="250"/>
      <c r="J62" s="250"/>
      <c r="K62" s="283"/>
      <c r="L62" s="283"/>
      <c r="M62" s="283"/>
      <c r="N62" s="250"/>
      <c r="O62" s="250"/>
      <c r="P62" s="250"/>
      <c r="Q62" s="250"/>
      <c r="R62" s="313"/>
      <c r="S62" s="250"/>
      <c r="T62" s="314"/>
      <c r="U62" s="294"/>
      <c r="V62" s="250"/>
      <c r="W62" s="250"/>
    </row>
    <row r="63" spans="1:23" ht="20.100000000000001" customHeight="1">
      <c r="A63" s="250"/>
      <c r="B63" s="283"/>
      <c r="C63" s="283"/>
      <c r="D63" s="283"/>
      <c r="E63" s="283"/>
      <c r="F63" s="283"/>
      <c r="G63" s="283"/>
      <c r="H63" s="283"/>
      <c r="I63" s="250"/>
      <c r="J63" s="250"/>
      <c r="K63" s="283"/>
      <c r="L63" s="283"/>
      <c r="M63" s="283"/>
      <c r="N63" s="250"/>
      <c r="O63" s="250"/>
      <c r="P63" s="250"/>
      <c r="Q63" s="250"/>
      <c r="R63" s="313"/>
      <c r="S63" s="250"/>
      <c r="T63" s="314"/>
      <c r="U63" s="294"/>
      <c r="V63" s="250"/>
      <c r="W63" s="250"/>
    </row>
    <row r="64" spans="1:23" ht="20.100000000000001" customHeight="1">
      <c r="A64" s="250"/>
      <c r="B64" s="283"/>
      <c r="C64" s="283"/>
      <c r="D64" s="283"/>
      <c r="E64" s="283"/>
      <c r="F64" s="283"/>
      <c r="G64" s="283"/>
      <c r="H64" s="283"/>
      <c r="I64" s="250"/>
      <c r="J64" s="250"/>
      <c r="K64" s="283"/>
      <c r="L64" s="283"/>
      <c r="M64" s="283"/>
      <c r="N64" s="250"/>
      <c r="O64" s="250"/>
      <c r="P64" s="250"/>
      <c r="Q64" s="250"/>
      <c r="R64" s="313"/>
      <c r="S64" s="250"/>
      <c r="T64" s="314"/>
      <c r="U64" s="294"/>
      <c r="V64" s="250"/>
      <c r="W64" s="250"/>
    </row>
    <row r="65" spans="1:23" ht="20.100000000000001" customHeight="1">
      <c r="A65" s="250"/>
      <c r="B65" s="283"/>
      <c r="C65" s="283"/>
      <c r="D65" s="283"/>
      <c r="E65" s="283"/>
      <c r="F65" s="283"/>
      <c r="G65" s="283"/>
      <c r="H65" s="283"/>
      <c r="I65" s="250"/>
      <c r="J65" s="250"/>
      <c r="K65" s="283"/>
      <c r="L65" s="283"/>
      <c r="M65" s="283"/>
      <c r="N65" s="250"/>
      <c r="O65" s="250"/>
      <c r="P65" s="250"/>
      <c r="Q65" s="250"/>
      <c r="R65" s="313"/>
      <c r="S65" s="250"/>
      <c r="T65" s="314"/>
      <c r="U65" s="294"/>
      <c r="V65" s="250"/>
      <c r="W65" s="250"/>
    </row>
    <row r="66" spans="1:23" ht="20.100000000000001" customHeight="1">
      <c r="A66" s="250"/>
      <c r="B66" s="283"/>
      <c r="C66" s="283"/>
      <c r="D66" s="283"/>
      <c r="E66" s="283"/>
      <c r="F66" s="283"/>
      <c r="G66" s="283"/>
      <c r="H66" s="283"/>
      <c r="I66" s="250"/>
      <c r="J66" s="250"/>
      <c r="K66" s="283"/>
      <c r="L66" s="283"/>
      <c r="M66" s="283"/>
      <c r="N66" s="250"/>
      <c r="O66" s="250"/>
      <c r="P66" s="250"/>
      <c r="Q66" s="250"/>
      <c r="R66" s="313"/>
      <c r="S66" s="250"/>
      <c r="T66" s="314"/>
      <c r="U66" s="294"/>
      <c r="V66" s="250"/>
      <c r="W66" s="250"/>
    </row>
    <row r="67" spans="1:23" ht="20.100000000000001" customHeight="1">
      <c r="A67" s="250"/>
      <c r="B67" s="283"/>
      <c r="C67" s="283"/>
      <c r="D67" s="283"/>
      <c r="E67" s="283"/>
      <c r="F67" s="283"/>
      <c r="G67" s="283"/>
      <c r="H67" s="283"/>
      <c r="I67" s="250"/>
      <c r="J67" s="250"/>
      <c r="K67" s="283"/>
      <c r="L67" s="283"/>
      <c r="M67" s="283"/>
      <c r="N67" s="250"/>
      <c r="O67" s="250"/>
      <c r="P67" s="250"/>
      <c r="Q67" s="250"/>
      <c r="R67" s="313"/>
      <c r="S67" s="250"/>
      <c r="T67" s="314"/>
      <c r="U67" s="294"/>
      <c r="V67" s="250"/>
      <c r="W67" s="250"/>
    </row>
    <row r="68" spans="1:23" ht="20.100000000000001" customHeight="1">
      <c r="A68" s="250"/>
      <c r="B68" s="283"/>
      <c r="C68" s="283"/>
      <c r="D68" s="283"/>
      <c r="E68" s="283"/>
      <c r="F68" s="283"/>
      <c r="G68" s="283"/>
      <c r="H68" s="283"/>
      <c r="I68" s="250"/>
      <c r="J68" s="250"/>
      <c r="K68" s="283"/>
      <c r="L68" s="283"/>
      <c r="M68" s="283"/>
      <c r="N68" s="250"/>
      <c r="O68" s="250"/>
      <c r="P68" s="250"/>
      <c r="Q68" s="250"/>
      <c r="R68" s="313"/>
      <c r="S68" s="250"/>
      <c r="T68" s="314"/>
      <c r="U68" s="294"/>
      <c r="V68" s="250"/>
      <c r="W68" s="250"/>
    </row>
    <row r="69" spans="1:23" ht="20.100000000000001" customHeight="1">
      <c r="A69" s="250"/>
      <c r="B69" s="283"/>
      <c r="C69" s="283"/>
      <c r="D69" s="283"/>
      <c r="E69" s="283"/>
      <c r="F69" s="283"/>
      <c r="G69" s="283"/>
      <c r="H69" s="283"/>
      <c r="I69" s="250"/>
      <c r="J69" s="250"/>
      <c r="K69" s="283"/>
      <c r="L69" s="283"/>
      <c r="M69" s="283"/>
      <c r="N69" s="250"/>
      <c r="O69" s="250"/>
      <c r="P69" s="250"/>
      <c r="Q69" s="250"/>
      <c r="R69" s="313"/>
      <c r="S69" s="250"/>
      <c r="T69" s="314"/>
      <c r="U69" s="294"/>
      <c r="V69" s="250"/>
      <c r="W69" s="250"/>
    </row>
    <row r="70" spans="1:23" ht="20.100000000000001" customHeight="1">
      <c r="A70" s="250"/>
      <c r="B70" s="283"/>
      <c r="C70" s="283"/>
      <c r="D70" s="283"/>
      <c r="E70" s="283"/>
      <c r="F70" s="283"/>
      <c r="G70" s="283"/>
      <c r="H70" s="283"/>
      <c r="I70" s="250"/>
      <c r="J70" s="250"/>
      <c r="K70" s="283"/>
      <c r="L70" s="283"/>
      <c r="M70" s="283"/>
      <c r="N70" s="250"/>
      <c r="O70" s="250"/>
      <c r="P70" s="250"/>
      <c r="Q70" s="250"/>
      <c r="R70" s="313"/>
      <c r="S70" s="250"/>
      <c r="T70" s="314"/>
      <c r="U70" s="294"/>
      <c r="V70" s="250"/>
      <c r="W70" s="250"/>
    </row>
    <row r="71" spans="1:23" ht="20.100000000000001" customHeight="1">
      <c r="A71" s="250"/>
      <c r="B71" s="283"/>
      <c r="C71" s="283"/>
      <c r="D71" s="283"/>
      <c r="E71" s="283"/>
      <c r="F71" s="283"/>
      <c r="G71" s="283"/>
      <c r="H71" s="283"/>
      <c r="I71" s="250"/>
      <c r="J71" s="250"/>
      <c r="K71" s="283"/>
      <c r="L71" s="283"/>
      <c r="M71" s="283"/>
      <c r="N71" s="250"/>
      <c r="O71" s="250"/>
      <c r="P71" s="250"/>
      <c r="Q71" s="250"/>
      <c r="R71" s="313"/>
      <c r="S71" s="250"/>
      <c r="T71" s="314"/>
      <c r="U71" s="294"/>
      <c r="V71" s="250"/>
      <c r="W71" s="250"/>
    </row>
    <row r="72" spans="1:23" ht="20.100000000000001" customHeight="1">
      <c r="A72" s="250"/>
      <c r="B72" s="283"/>
      <c r="C72" s="283"/>
      <c r="D72" s="283"/>
      <c r="E72" s="283"/>
      <c r="F72" s="283"/>
      <c r="G72" s="283"/>
      <c r="H72" s="283"/>
      <c r="I72" s="250"/>
      <c r="J72" s="250"/>
      <c r="K72" s="283"/>
      <c r="L72" s="283"/>
      <c r="M72" s="283"/>
      <c r="N72" s="250"/>
      <c r="O72" s="250"/>
      <c r="P72" s="250"/>
      <c r="Q72" s="250"/>
      <c r="R72" s="313"/>
      <c r="S72" s="250"/>
      <c r="T72" s="314"/>
      <c r="U72" s="294"/>
      <c r="V72" s="250"/>
      <c r="W72" s="250"/>
    </row>
    <row r="73" spans="1:23" ht="20.100000000000001" customHeight="1">
      <c r="A73" s="250"/>
      <c r="B73" s="283"/>
      <c r="C73" s="283"/>
      <c r="D73" s="283"/>
      <c r="E73" s="283"/>
      <c r="F73" s="283"/>
      <c r="G73" s="283"/>
      <c r="H73" s="283"/>
      <c r="I73" s="250"/>
      <c r="J73" s="250"/>
      <c r="K73" s="283"/>
      <c r="L73" s="283"/>
      <c r="M73" s="283"/>
      <c r="N73" s="250"/>
      <c r="O73" s="250"/>
      <c r="P73" s="250"/>
      <c r="Q73" s="250"/>
      <c r="R73" s="313"/>
      <c r="S73" s="250"/>
      <c r="T73" s="314"/>
      <c r="U73" s="294"/>
      <c r="V73" s="250"/>
      <c r="W73" s="250"/>
    </row>
    <row r="74" spans="1:23" ht="20.100000000000001" customHeight="1">
      <c r="A74" s="250"/>
      <c r="B74" s="283"/>
      <c r="C74" s="283"/>
      <c r="D74" s="283"/>
      <c r="E74" s="283"/>
      <c r="F74" s="283"/>
      <c r="G74" s="283"/>
      <c r="H74" s="283"/>
      <c r="I74" s="250"/>
      <c r="J74" s="250"/>
      <c r="K74" s="283"/>
      <c r="L74" s="283"/>
      <c r="M74" s="283"/>
      <c r="N74" s="250"/>
      <c r="O74" s="250"/>
      <c r="P74" s="250"/>
      <c r="Q74" s="250"/>
      <c r="R74" s="313"/>
      <c r="S74" s="250"/>
      <c r="T74" s="314"/>
      <c r="U74" s="294"/>
      <c r="V74" s="250"/>
      <c r="W74" s="250"/>
    </row>
    <row r="75" spans="1:23" ht="20.100000000000001" customHeight="1">
      <c r="A75" s="250"/>
      <c r="B75" s="283"/>
      <c r="C75" s="283"/>
      <c r="D75" s="283"/>
      <c r="E75" s="283"/>
      <c r="F75" s="283"/>
      <c r="G75" s="283"/>
      <c r="H75" s="283"/>
      <c r="I75" s="250"/>
      <c r="J75" s="250"/>
      <c r="K75" s="283"/>
      <c r="L75" s="283"/>
      <c r="M75" s="283"/>
      <c r="N75" s="250"/>
      <c r="O75" s="250"/>
      <c r="P75" s="250"/>
      <c r="Q75" s="250"/>
      <c r="R75" s="313"/>
      <c r="S75" s="250"/>
      <c r="T75" s="314"/>
      <c r="U75" s="294"/>
      <c r="V75" s="250"/>
      <c r="W75" s="250"/>
    </row>
    <row r="76" spans="1:23" ht="20.100000000000001" customHeight="1">
      <c r="A76" s="250"/>
      <c r="B76" s="283"/>
      <c r="C76" s="283"/>
      <c r="D76" s="283"/>
      <c r="E76" s="283"/>
      <c r="F76" s="283"/>
      <c r="G76" s="283"/>
      <c r="H76" s="283"/>
      <c r="I76" s="250"/>
      <c r="J76" s="250"/>
      <c r="K76" s="283"/>
      <c r="L76" s="283"/>
      <c r="M76" s="283"/>
      <c r="N76" s="250"/>
      <c r="O76" s="250"/>
      <c r="P76" s="250"/>
      <c r="Q76" s="250"/>
      <c r="R76" s="313"/>
      <c r="S76" s="250"/>
      <c r="T76" s="314"/>
      <c r="U76" s="294"/>
      <c r="V76" s="250"/>
      <c r="W76" s="250"/>
    </row>
    <row r="77" spans="1:23" ht="20.100000000000001" customHeight="1">
      <c r="A77" s="250"/>
      <c r="B77" s="283"/>
      <c r="C77" s="283"/>
      <c r="D77" s="283"/>
      <c r="E77" s="283"/>
      <c r="F77" s="283"/>
      <c r="G77" s="283"/>
      <c r="H77" s="283"/>
      <c r="I77" s="250"/>
      <c r="J77" s="250"/>
      <c r="K77" s="283"/>
      <c r="L77" s="283"/>
      <c r="M77" s="283"/>
      <c r="N77" s="250"/>
      <c r="O77" s="250"/>
      <c r="P77" s="250"/>
      <c r="Q77" s="250"/>
      <c r="R77" s="313"/>
      <c r="S77" s="250"/>
      <c r="T77" s="314"/>
      <c r="U77" s="294"/>
      <c r="V77" s="250"/>
      <c r="W77" s="250"/>
    </row>
    <row r="78" spans="1:23" ht="20.100000000000001" customHeight="1">
      <c r="A78" s="250"/>
      <c r="B78" s="283"/>
      <c r="C78" s="283"/>
      <c r="D78" s="283"/>
      <c r="E78" s="283"/>
      <c r="F78" s="283"/>
      <c r="G78" s="283"/>
      <c r="H78" s="283"/>
      <c r="I78" s="250"/>
      <c r="J78" s="250"/>
      <c r="K78" s="283"/>
      <c r="L78" s="283"/>
      <c r="M78" s="283"/>
      <c r="N78" s="250"/>
      <c r="O78" s="250"/>
      <c r="P78" s="250"/>
      <c r="Q78" s="250"/>
      <c r="R78" s="313"/>
      <c r="S78" s="250"/>
      <c r="T78" s="314"/>
      <c r="U78" s="294"/>
      <c r="V78" s="250"/>
      <c r="W78" s="250"/>
    </row>
    <row r="79" spans="1:23" ht="20.100000000000001" customHeight="1">
      <c r="A79" s="250"/>
      <c r="B79" s="283"/>
      <c r="C79" s="283"/>
      <c r="D79" s="283"/>
      <c r="E79" s="283"/>
      <c r="F79" s="283"/>
      <c r="G79" s="283"/>
      <c r="H79" s="283"/>
      <c r="I79" s="250"/>
      <c r="J79" s="250"/>
      <c r="K79" s="283"/>
      <c r="L79" s="283"/>
      <c r="M79" s="283"/>
      <c r="N79" s="250"/>
      <c r="O79" s="250"/>
      <c r="P79" s="250"/>
      <c r="Q79" s="250"/>
      <c r="R79" s="313"/>
      <c r="S79" s="250"/>
      <c r="T79" s="314"/>
      <c r="U79" s="294"/>
      <c r="V79" s="250"/>
      <c r="W79" s="250"/>
    </row>
    <row r="80" spans="1:23" ht="20.100000000000001" customHeight="1">
      <c r="A80" s="250"/>
      <c r="B80" s="283"/>
      <c r="C80" s="283"/>
      <c r="D80" s="283"/>
      <c r="E80" s="283"/>
      <c r="F80" s="283"/>
      <c r="G80" s="283"/>
      <c r="H80" s="283"/>
      <c r="I80" s="250"/>
      <c r="J80" s="250"/>
      <c r="K80" s="283"/>
      <c r="L80" s="283"/>
      <c r="M80" s="283"/>
      <c r="N80" s="250"/>
      <c r="O80" s="250"/>
      <c r="P80" s="250"/>
      <c r="Q80" s="250"/>
      <c r="R80" s="313"/>
      <c r="S80" s="250"/>
      <c r="T80" s="314"/>
      <c r="U80" s="294"/>
      <c r="V80" s="250"/>
      <c r="W80" s="250"/>
    </row>
    <row r="81" spans="1:23" ht="20.100000000000001" customHeight="1">
      <c r="A81" s="250"/>
      <c r="B81" s="283"/>
      <c r="C81" s="283"/>
      <c r="D81" s="283"/>
      <c r="E81" s="283"/>
      <c r="F81" s="283"/>
      <c r="G81" s="283"/>
      <c r="H81" s="283"/>
      <c r="I81" s="250"/>
      <c r="J81" s="250"/>
      <c r="K81" s="283"/>
      <c r="L81" s="283"/>
      <c r="M81" s="283"/>
      <c r="N81" s="250"/>
      <c r="O81" s="250"/>
      <c r="P81" s="250"/>
      <c r="Q81" s="250"/>
      <c r="R81" s="313"/>
      <c r="S81" s="250"/>
      <c r="T81" s="314"/>
      <c r="U81" s="294"/>
      <c r="V81" s="250"/>
      <c r="W81" s="250"/>
    </row>
    <row r="82" spans="1:23" ht="20.100000000000001" customHeight="1">
      <c r="A82" s="250"/>
      <c r="B82" s="283"/>
      <c r="C82" s="283"/>
      <c r="D82" s="283"/>
      <c r="E82" s="283"/>
      <c r="F82" s="283"/>
      <c r="G82" s="283"/>
      <c r="H82" s="283"/>
      <c r="I82" s="250"/>
      <c r="J82" s="250"/>
      <c r="K82" s="283"/>
      <c r="L82" s="283"/>
      <c r="M82" s="283"/>
      <c r="N82" s="250"/>
      <c r="O82" s="250"/>
      <c r="P82" s="250"/>
      <c r="Q82" s="250"/>
      <c r="R82" s="313"/>
      <c r="S82" s="250"/>
      <c r="T82" s="314"/>
      <c r="U82" s="294"/>
      <c r="V82" s="250"/>
      <c r="W82" s="250"/>
    </row>
    <row r="83" spans="1:23" ht="20.100000000000001" customHeight="1">
      <c r="A83" s="250"/>
      <c r="B83" s="283"/>
      <c r="C83" s="283"/>
      <c r="D83" s="283"/>
      <c r="E83" s="283"/>
      <c r="F83" s="283"/>
      <c r="G83" s="283"/>
      <c r="H83" s="283"/>
      <c r="I83" s="250"/>
      <c r="J83" s="250"/>
      <c r="K83" s="283"/>
      <c r="L83" s="283"/>
      <c r="M83" s="283"/>
      <c r="N83" s="250"/>
      <c r="O83" s="250"/>
      <c r="P83" s="250"/>
      <c r="Q83" s="250"/>
      <c r="R83" s="313"/>
      <c r="S83" s="250"/>
      <c r="T83" s="314"/>
      <c r="U83" s="294"/>
      <c r="V83" s="250"/>
      <c r="W83" s="250"/>
    </row>
    <row r="84" spans="1:23" ht="20.100000000000001" customHeight="1">
      <c r="A84" s="250"/>
      <c r="B84" s="283"/>
      <c r="C84" s="283"/>
      <c r="D84" s="283"/>
      <c r="E84" s="283"/>
      <c r="F84" s="283"/>
      <c r="G84" s="283"/>
      <c r="H84" s="283"/>
      <c r="I84" s="250"/>
      <c r="J84" s="250"/>
      <c r="K84" s="283"/>
      <c r="L84" s="283"/>
      <c r="M84" s="283"/>
      <c r="N84" s="250"/>
      <c r="O84" s="250"/>
      <c r="P84" s="250"/>
      <c r="Q84" s="250"/>
      <c r="R84" s="313"/>
      <c r="S84" s="250"/>
      <c r="T84" s="314"/>
      <c r="U84" s="294"/>
      <c r="V84" s="250"/>
      <c r="W84" s="250"/>
    </row>
    <row r="85" spans="1:23" ht="20.100000000000001" customHeight="1">
      <c r="A85" s="250"/>
      <c r="B85" s="283"/>
      <c r="C85" s="283"/>
      <c r="D85" s="283"/>
      <c r="E85" s="283"/>
      <c r="F85" s="283"/>
      <c r="G85" s="283"/>
      <c r="H85" s="283"/>
      <c r="I85" s="250"/>
      <c r="J85" s="250"/>
      <c r="K85" s="283"/>
      <c r="L85" s="283"/>
      <c r="M85" s="283"/>
      <c r="N85" s="250"/>
      <c r="O85" s="250"/>
      <c r="P85" s="250"/>
      <c r="Q85" s="250"/>
      <c r="R85" s="313"/>
      <c r="S85" s="250"/>
      <c r="T85" s="314"/>
      <c r="U85" s="294"/>
      <c r="V85" s="250"/>
      <c r="W85" s="250"/>
    </row>
    <row r="86" spans="1:23" ht="20.100000000000001" customHeight="1">
      <c r="A86" s="250"/>
      <c r="B86" s="283"/>
      <c r="C86" s="283"/>
      <c r="D86" s="283"/>
      <c r="E86" s="283"/>
      <c r="F86" s="283"/>
      <c r="G86" s="283"/>
      <c r="H86" s="283"/>
      <c r="I86" s="250"/>
      <c r="J86" s="250"/>
      <c r="K86" s="283"/>
      <c r="L86" s="283"/>
      <c r="M86" s="283"/>
      <c r="N86" s="250"/>
      <c r="O86" s="250"/>
      <c r="P86" s="250"/>
      <c r="Q86" s="250"/>
      <c r="R86" s="313"/>
      <c r="S86" s="250"/>
      <c r="T86" s="314"/>
      <c r="U86" s="294"/>
      <c r="V86" s="250"/>
      <c r="W86" s="250"/>
    </row>
    <row r="87" spans="1:23" ht="20.100000000000001" customHeight="1">
      <c r="A87" s="250"/>
      <c r="B87" s="283"/>
      <c r="C87" s="283"/>
      <c r="D87" s="283"/>
      <c r="E87" s="283"/>
      <c r="F87" s="283"/>
      <c r="G87" s="283"/>
      <c r="H87" s="283"/>
      <c r="I87" s="250"/>
      <c r="J87" s="250"/>
      <c r="K87" s="283"/>
      <c r="L87" s="283"/>
      <c r="M87" s="283"/>
      <c r="N87" s="250"/>
      <c r="O87" s="250"/>
      <c r="P87" s="250"/>
      <c r="Q87" s="250"/>
      <c r="R87" s="313"/>
      <c r="S87" s="250"/>
      <c r="T87" s="314"/>
      <c r="U87" s="294"/>
      <c r="V87" s="250"/>
      <c r="W87" s="250"/>
    </row>
    <row r="88" spans="1:23" ht="20.100000000000001" customHeight="1">
      <c r="A88" s="250"/>
      <c r="B88" s="283"/>
      <c r="C88" s="283"/>
      <c r="D88" s="283"/>
      <c r="E88" s="283"/>
      <c r="F88" s="283"/>
      <c r="G88" s="283"/>
      <c r="H88" s="283"/>
      <c r="I88" s="250"/>
      <c r="J88" s="250"/>
      <c r="K88" s="283"/>
      <c r="L88" s="283"/>
      <c r="M88" s="283"/>
      <c r="N88" s="250"/>
      <c r="O88" s="250"/>
      <c r="P88" s="250"/>
      <c r="Q88" s="250"/>
      <c r="R88" s="313"/>
      <c r="S88" s="250"/>
      <c r="T88" s="314"/>
      <c r="U88" s="294"/>
      <c r="V88" s="250"/>
      <c r="W88" s="250"/>
    </row>
    <row r="89" spans="1:23" ht="20.100000000000001" customHeight="1">
      <c r="A89" s="250"/>
      <c r="B89" s="283"/>
      <c r="C89" s="283"/>
      <c r="D89" s="283"/>
      <c r="E89" s="283"/>
      <c r="F89" s="283"/>
      <c r="G89" s="283"/>
      <c r="H89" s="283"/>
      <c r="I89" s="250"/>
      <c r="J89" s="250"/>
      <c r="K89" s="283"/>
      <c r="L89" s="283"/>
      <c r="M89" s="283"/>
      <c r="N89" s="250"/>
      <c r="O89" s="250"/>
      <c r="P89" s="250"/>
      <c r="Q89" s="250"/>
      <c r="R89" s="313"/>
      <c r="S89" s="250"/>
      <c r="T89" s="314"/>
      <c r="U89" s="294"/>
      <c r="V89" s="250"/>
      <c r="W89" s="250"/>
    </row>
    <row r="90" spans="1:23" ht="20.100000000000001" customHeight="1">
      <c r="A90" s="250"/>
      <c r="B90" s="283"/>
      <c r="C90" s="283"/>
      <c r="D90" s="283"/>
      <c r="E90" s="283"/>
      <c r="F90" s="283"/>
      <c r="G90" s="283"/>
      <c r="H90" s="283"/>
      <c r="I90" s="250"/>
      <c r="J90" s="250"/>
      <c r="K90" s="283"/>
      <c r="L90" s="283"/>
      <c r="M90" s="283"/>
      <c r="N90" s="250"/>
      <c r="O90" s="250"/>
      <c r="P90" s="250"/>
      <c r="Q90" s="250"/>
      <c r="R90" s="313"/>
      <c r="S90" s="250"/>
      <c r="T90" s="314"/>
      <c r="U90" s="294"/>
      <c r="V90" s="250"/>
      <c r="W90" s="250"/>
    </row>
    <row r="91" spans="1:23" ht="20.100000000000001" customHeight="1">
      <c r="A91" s="250"/>
      <c r="B91" s="283"/>
      <c r="C91" s="283"/>
      <c r="D91" s="283"/>
      <c r="E91" s="283"/>
      <c r="F91" s="283"/>
      <c r="G91" s="283"/>
      <c r="H91" s="283"/>
      <c r="I91" s="250"/>
      <c r="J91" s="250"/>
      <c r="K91" s="283"/>
      <c r="L91" s="283"/>
      <c r="M91" s="283"/>
      <c r="N91" s="250"/>
      <c r="O91" s="250"/>
      <c r="P91" s="250"/>
      <c r="Q91" s="250"/>
      <c r="R91" s="313"/>
      <c r="S91" s="250"/>
      <c r="T91" s="314"/>
      <c r="U91" s="294"/>
      <c r="V91" s="250"/>
      <c r="W91" s="250"/>
    </row>
    <row r="92" spans="1:23" ht="20.100000000000001" customHeight="1">
      <c r="A92" s="250"/>
      <c r="B92" s="283"/>
      <c r="C92" s="283"/>
      <c r="D92" s="283"/>
      <c r="E92" s="283"/>
      <c r="F92" s="283"/>
      <c r="G92" s="283"/>
      <c r="H92" s="283"/>
      <c r="I92" s="250"/>
      <c r="J92" s="250"/>
      <c r="K92" s="283"/>
      <c r="L92" s="283"/>
      <c r="M92" s="283"/>
      <c r="N92" s="250"/>
      <c r="O92" s="250"/>
      <c r="P92" s="250"/>
      <c r="Q92" s="250"/>
      <c r="R92" s="313"/>
      <c r="S92" s="250"/>
      <c r="T92" s="314"/>
      <c r="U92" s="294"/>
      <c r="V92" s="250"/>
      <c r="W92" s="250"/>
    </row>
    <row r="93" spans="1:23" ht="20.100000000000001" customHeight="1">
      <c r="A93" s="250"/>
      <c r="B93" s="283"/>
      <c r="C93" s="283"/>
      <c r="D93" s="283"/>
      <c r="E93" s="283"/>
      <c r="F93" s="283"/>
      <c r="G93" s="283"/>
      <c r="H93" s="283"/>
      <c r="I93" s="250"/>
      <c r="J93" s="250"/>
      <c r="K93" s="283"/>
      <c r="L93" s="283"/>
      <c r="M93" s="283"/>
      <c r="N93" s="250"/>
      <c r="O93" s="250"/>
      <c r="P93" s="250"/>
      <c r="Q93" s="250"/>
      <c r="R93" s="313"/>
      <c r="S93" s="250"/>
      <c r="T93" s="314"/>
      <c r="U93" s="294"/>
      <c r="V93" s="250"/>
      <c r="W93" s="250"/>
    </row>
    <row r="94" spans="1:23" ht="20.100000000000001" customHeight="1">
      <c r="A94" s="250"/>
      <c r="B94" s="283"/>
      <c r="C94" s="283"/>
      <c r="D94" s="283"/>
      <c r="E94" s="283"/>
      <c r="F94" s="283"/>
      <c r="G94" s="283"/>
      <c r="H94" s="283"/>
      <c r="I94" s="250"/>
      <c r="J94" s="250"/>
      <c r="K94" s="283"/>
      <c r="L94" s="283"/>
      <c r="M94" s="283"/>
      <c r="N94" s="250"/>
      <c r="O94" s="250"/>
      <c r="P94" s="250"/>
      <c r="Q94" s="250"/>
      <c r="R94" s="313"/>
      <c r="S94" s="250"/>
      <c r="T94" s="314"/>
      <c r="U94" s="294"/>
      <c r="V94" s="250"/>
      <c r="W94" s="250"/>
    </row>
    <row r="95" spans="1:23" ht="20.100000000000001" customHeight="1">
      <c r="A95" s="250"/>
      <c r="B95" s="283"/>
      <c r="C95" s="283"/>
      <c r="D95" s="283"/>
      <c r="E95" s="283"/>
      <c r="F95" s="283"/>
      <c r="G95" s="283"/>
      <c r="H95" s="283"/>
      <c r="I95" s="250"/>
      <c r="J95" s="250"/>
      <c r="K95" s="283"/>
      <c r="L95" s="283"/>
      <c r="M95" s="283"/>
      <c r="N95" s="250"/>
      <c r="O95" s="250"/>
      <c r="P95" s="250"/>
      <c r="Q95" s="250"/>
      <c r="R95" s="313"/>
      <c r="S95" s="250"/>
      <c r="T95" s="314"/>
      <c r="U95" s="294"/>
      <c r="V95" s="250"/>
      <c r="W95" s="250"/>
    </row>
    <row r="96" spans="1:23" ht="20.100000000000001" customHeight="1">
      <c r="A96" s="250"/>
      <c r="B96" s="283"/>
      <c r="C96" s="283"/>
      <c r="D96" s="283"/>
      <c r="E96" s="283"/>
      <c r="F96" s="283"/>
      <c r="G96" s="283"/>
      <c r="H96" s="283"/>
      <c r="I96" s="250"/>
      <c r="J96" s="250"/>
      <c r="K96" s="283"/>
      <c r="L96" s="283"/>
      <c r="M96" s="283"/>
      <c r="N96" s="250"/>
      <c r="O96" s="250"/>
      <c r="P96" s="250"/>
      <c r="Q96" s="250"/>
      <c r="R96" s="313"/>
      <c r="S96" s="250"/>
      <c r="T96" s="314"/>
      <c r="U96" s="294"/>
      <c r="V96" s="250"/>
      <c r="W96" s="250"/>
    </row>
    <row r="97" spans="1:23" ht="20.100000000000001" customHeight="1">
      <c r="A97" s="250"/>
      <c r="B97" s="283"/>
      <c r="C97" s="283"/>
      <c r="D97" s="283"/>
      <c r="E97" s="283"/>
      <c r="F97" s="283"/>
      <c r="G97" s="283"/>
      <c r="H97" s="283"/>
      <c r="I97" s="250"/>
      <c r="J97" s="250"/>
      <c r="K97" s="283"/>
      <c r="L97" s="283"/>
      <c r="M97" s="283"/>
      <c r="N97" s="250"/>
      <c r="O97" s="250"/>
      <c r="P97" s="250"/>
      <c r="Q97" s="250"/>
      <c r="R97" s="313"/>
      <c r="S97" s="250"/>
      <c r="T97" s="314"/>
      <c r="U97" s="294"/>
      <c r="V97" s="250"/>
      <c r="W97" s="250"/>
    </row>
    <row r="98" spans="1:23" ht="20.100000000000001" customHeight="1">
      <c r="A98" s="250"/>
      <c r="B98" s="283"/>
      <c r="C98" s="283"/>
      <c r="D98" s="283"/>
      <c r="E98" s="283"/>
      <c r="F98" s="283"/>
      <c r="G98" s="283"/>
      <c r="H98" s="283"/>
      <c r="I98" s="250"/>
      <c r="J98" s="250"/>
      <c r="K98" s="283"/>
      <c r="L98" s="283"/>
      <c r="M98" s="283"/>
      <c r="N98" s="250"/>
      <c r="O98" s="250"/>
      <c r="P98" s="250"/>
      <c r="Q98" s="250"/>
      <c r="R98" s="313"/>
      <c r="S98" s="250"/>
      <c r="T98" s="314"/>
      <c r="U98" s="294"/>
      <c r="V98" s="250"/>
      <c r="W98" s="250"/>
    </row>
    <row r="99" spans="1:23" ht="20.100000000000001" customHeight="1">
      <c r="A99" s="250"/>
      <c r="B99" s="283"/>
      <c r="C99" s="283"/>
      <c r="D99" s="283"/>
      <c r="E99" s="283"/>
      <c r="F99" s="283"/>
      <c r="G99" s="283"/>
      <c r="H99" s="283"/>
      <c r="I99" s="250"/>
      <c r="J99" s="250"/>
      <c r="K99" s="283"/>
      <c r="L99" s="283"/>
      <c r="M99" s="283"/>
      <c r="N99" s="250"/>
      <c r="O99" s="250"/>
      <c r="P99" s="250"/>
      <c r="Q99" s="250"/>
      <c r="R99" s="313"/>
      <c r="S99" s="250"/>
      <c r="T99" s="314"/>
      <c r="U99" s="294"/>
      <c r="V99" s="250"/>
      <c r="W99" s="250"/>
    </row>
    <row r="100" spans="1:23" ht="20.100000000000001" customHeight="1">
      <c r="A100" s="250"/>
      <c r="B100" s="283"/>
      <c r="C100" s="283"/>
      <c r="D100" s="283"/>
      <c r="E100" s="283"/>
      <c r="F100" s="283"/>
      <c r="G100" s="283"/>
      <c r="H100" s="283"/>
      <c r="I100" s="250"/>
      <c r="J100" s="250"/>
      <c r="K100" s="283"/>
      <c r="L100" s="283"/>
      <c r="M100" s="283"/>
      <c r="N100" s="250"/>
      <c r="O100" s="250"/>
      <c r="P100" s="250"/>
      <c r="Q100" s="250"/>
      <c r="R100" s="313"/>
      <c r="S100" s="250"/>
      <c r="T100" s="314"/>
      <c r="U100" s="294"/>
      <c r="V100" s="250"/>
      <c r="W100" s="250"/>
    </row>
    <row r="101" spans="1:23" ht="20.100000000000001" customHeight="1">
      <c r="A101" s="250"/>
      <c r="B101" s="283"/>
      <c r="C101" s="283"/>
      <c r="D101" s="283"/>
      <c r="E101" s="283"/>
      <c r="F101" s="283"/>
      <c r="G101" s="283"/>
      <c r="H101" s="283"/>
      <c r="I101" s="250"/>
      <c r="J101" s="250"/>
      <c r="K101" s="283"/>
      <c r="L101" s="283"/>
      <c r="M101" s="283"/>
      <c r="N101" s="250"/>
      <c r="O101" s="250"/>
      <c r="P101" s="250"/>
      <c r="Q101" s="250"/>
      <c r="R101" s="313"/>
      <c r="S101" s="250"/>
      <c r="T101" s="314"/>
      <c r="U101" s="294"/>
      <c r="V101" s="250"/>
      <c r="W101" s="250"/>
    </row>
    <row r="102" spans="1:23" ht="20.100000000000001" customHeight="1">
      <c r="A102" s="250"/>
      <c r="B102" s="283"/>
      <c r="C102" s="283"/>
      <c r="D102" s="283"/>
      <c r="E102" s="283"/>
      <c r="F102" s="283"/>
      <c r="G102" s="283"/>
      <c r="H102" s="283"/>
      <c r="I102" s="250"/>
      <c r="J102" s="250"/>
      <c r="K102" s="283"/>
      <c r="L102" s="283"/>
      <c r="M102" s="283"/>
      <c r="N102" s="250"/>
      <c r="O102" s="250"/>
      <c r="P102" s="250"/>
      <c r="Q102" s="250"/>
      <c r="R102" s="313"/>
      <c r="S102" s="250"/>
      <c r="T102" s="314"/>
      <c r="U102" s="294"/>
      <c r="V102" s="250"/>
      <c r="W102" s="250"/>
    </row>
    <row r="103" spans="1:23" ht="20.100000000000001" customHeight="1">
      <c r="A103" s="250"/>
      <c r="B103" s="283"/>
      <c r="C103" s="283"/>
      <c r="D103" s="283"/>
      <c r="E103" s="283"/>
      <c r="F103" s="283"/>
      <c r="G103" s="283"/>
      <c r="H103" s="283"/>
      <c r="I103" s="250"/>
      <c r="J103" s="250"/>
      <c r="K103" s="283"/>
      <c r="L103" s="283"/>
      <c r="M103" s="283"/>
      <c r="N103" s="250"/>
      <c r="O103" s="250"/>
      <c r="P103" s="250"/>
      <c r="Q103" s="250"/>
      <c r="R103" s="313"/>
      <c r="S103" s="250"/>
      <c r="T103" s="314"/>
      <c r="U103" s="294"/>
      <c r="V103" s="250"/>
      <c r="W103" s="250"/>
    </row>
    <row r="104" spans="1:23" ht="20.100000000000001" customHeight="1">
      <c r="A104" s="250"/>
      <c r="B104" s="283"/>
      <c r="C104" s="283"/>
      <c r="D104" s="283"/>
      <c r="E104" s="283"/>
      <c r="F104" s="283"/>
      <c r="G104" s="283"/>
      <c r="H104" s="283"/>
      <c r="I104" s="250"/>
      <c r="J104" s="250"/>
      <c r="K104" s="283"/>
      <c r="L104" s="283"/>
      <c r="M104" s="283"/>
      <c r="N104" s="250"/>
      <c r="O104" s="250"/>
      <c r="P104" s="250"/>
      <c r="Q104" s="250"/>
      <c r="R104" s="313"/>
      <c r="S104" s="250"/>
      <c r="T104" s="314"/>
      <c r="U104" s="294"/>
      <c r="V104" s="250"/>
      <c r="W104" s="250"/>
    </row>
    <row r="105" spans="1:23" ht="20.100000000000001" customHeight="1">
      <c r="A105" s="250"/>
      <c r="B105" s="283"/>
      <c r="C105" s="283"/>
      <c r="D105" s="283"/>
      <c r="E105" s="283"/>
      <c r="F105" s="283"/>
      <c r="G105" s="283"/>
      <c r="H105" s="283"/>
      <c r="I105" s="250"/>
      <c r="J105" s="250"/>
      <c r="K105" s="283"/>
      <c r="L105" s="283"/>
      <c r="M105" s="283"/>
      <c r="N105" s="250"/>
      <c r="O105" s="250"/>
      <c r="P105" s="250"/>
      <c r="Q105" s="250"/>
      <c r="R105" s="313"/>
      <c r="S105" s="250"/>
      <c r="T105" s="314"/>
      <c r="U105" s="294"/>
      <c r="V105" s="250"/>
      <c r="W105" s="250"/>
    </row>
    <row r="106" spans="1:23" ht="20.100000000000001" customHeight="1">
      <c r="A106" s="250"/>
      <c r="B106" s="283"/>
      <c r="C106" s="283"/>
      <c r="D106" s="283"/>
      <c r="E106" s="283"/>
      <c r="F106" s="283"/>
      <c r="G106" s="283"/>
      <c r="H106" s="283"/>
      <c r="I106" s="250"/>
      <c r="J106" s="250"/>
      <c r="K106" s="283"/>
      <c r="L106" s="283"/>
      <c r="M106" s="283"/>
      <c r="N106" s="250"/>
      <c r="O106" s="250"/>
      <c r="P106" s="250"/>
      <c r="Q106" s="250"/>
      <c r="R106" s="313"/>
      <c r="S106" s="250"/>
      <c r="T106" s="314"/>
      <c r="U106" s="294"/>
      <c r="V106" s="250"/>
      <c r="W106" s="250"/>
    </row>
    <row r="107" spans="1:23" ht="20.100000000000001" customHeight="1">
      <c r="A107" s="250"/>
      <c r="B107" s="283"/>
      <c r="C107" s="283"/>
      <c r="D107" s="283"/>
      <c r="E107" s="283"/>
      <c r="F107" s="283"/>
      <c r="G107" s="283"/>
      <c r="H107" s="283"/>
      <c r="I107" s="250"/>
      <c r="J107" s="250"/>
      <c r="K107" s="283"/>
      <c r="L107" s="283"/>
      <c r="M107" s="283"/>
      <c r="N107" s="250"/>
      <c r="O107" s="250"/>
      <c r="P107" s="250"/>
      <c r="Q107" s="250"/>
      <c r="R107" s="313"/>
      <c r="S107" s="250"/>
      <c r="T107" s="314"/>
      <c r="U107" s="294"/>
      <c r="V107" s="250"/>
      <c r="W107" s="250"/>
    </row>
    <row r="108" spans="1:23" ht="20.100000000000001" customHeight="1">
      <c r="A108" s="250"/>
      <c r="B108" s="283"/>
      <c r="C108" s="283"/>
      <c r="D108" s="283"/>
      <c r="E108" s="283"/>
      <c r="F108" s="283"/>
      <c r="G108" s="283"/>
      <c r="H108" s="283"/>
      <c r="I108" s="250"/>
      <c r="J108" s="250"/>
      <c r="K108" s="283"/>
      <c r="L108" s="283"/>
      <c r="M108" s="283"/>
      <c r="N108" s="250"/>
      <c r="O108" s="250"/>
      <c r="P108" s="250"/>
      <c r="Q108" s="250"/>
      <c r="R108" s="313"/>
      <c r="S108" s="250"/>
      <c r="T108" s="314"/>
      <c r="U108" s="294"/>
      <c r="V108" s="250"/>
      <c r="W108" s="250"/>
    </row>
    <row r="109" spans="1:23" ht="20.100000000000001" customHeight="1">
      <c r="A109" s="250"/>
      <c r="B109" s="283"/>
      <c r="C109" s="283"/>
      <c r="D109" s="283"/>
      <c r="E109" s="283"/>
      <c r="F109" s="283"/>
      <c r="G109" s="283"/>
      <c r="H109" s="283"/>
      <c r="I109" s="250"/>
      <c r="J109" s="250"/>
      <c r="K109" s="283"/>
      <c r="L109" s="283"/>
      <c r="M109" s="283"/>
      <c r="N109" s="250"/>
      <c r="O109" s="250"/>
      <c r="P109" s="250"/>
      <c r="Q109" s="250"/>
      <c r="R109" s="313"/>
      <c r="S109" s="250"/>
      <c r="T109" s="314"/>
      <c r="U109" s="294"/>
      <c r="V109" s="250"/>
      <c r="W109" s="250"/>
    </row>
    <row r="110" spans="1:23" ht="20.100000000000001" customHeight="1">
      <c r="A110" s="250"/>
      <c r="B110" s="283"/>
      <c r="C110" s="283"/>
      <c r="D110" s="283"/>
      <c r="E110" s="283"/>
      <c r="F110" s="283"/>
      <c r="G110" s="283"/>
      <c r="H110" s="283"/>
      <c r="I110" s="250"/>
      <c r="J110" s="250"/>
      <c r="K110" s="283"/>
      <c r="L110" s="283"/>
      <c r="M110" s="283"/>
      <c r="N110" s="250"/>
      <c r="O110" s="250"/>
      <c r="P110" s="250"/>
      <c r="Q110" s="250"/>
      <c r="R110" s="313"/>
      <c r="S110" s="250"/>
      <c r="T110" s="314"/>
      <c r="U110" s="294"/>
      <c r="V110" s="250"/>
      <c r="W110" s="250"/>
    </row>
    <row r="111" spans="1:23" ht="20.100000000000001" customHeight="1">
      <c r="A111" s="250"/>
      <c r="B111" s="283"/>
      <c r="C111" s="283"/>
      <c r="D111" s="283"/>
      <c r="E111" s="283"/>
      <c r="F111" s="283"/>
      <c r="G111" s="283"/>
      <c r="H111" s="283"/>
      <c r="I111" s="250"/>
      <c r="J111" s="250"/>
      <c r="K111" s="283"/>
      <c r="L111" s="283"/>
      <c r="M111" s="283"/>
      <c r="N111" s="250"/>
      <c r="O111" s="250"/>
      <c r="P111" s="250"/>
      <c r="Q111" s="250"/>
      <c r="R111" s="313"/>
      <c r="S111" s="250"/>
      <c r="T111" s="314"/>
      <c r="U111" s="294"/>
      <c r="V111" s="250"/>
      <c r="W111" s="250"/>
    </row>
    <row r="112" spans="1:23" ht="20.100000000000001" customHeight="1">
      <c r="A112" s="250"/>
      <c r="B112" s="283"/>
      <c r="C112" s="283"/>
      <c r="D112" s="283"/>
      <c r="E112" s="283"/>
      <c r="F112" s="283"/>
      <c r="G112" s="283"/>
      <c r="H112" s="283"/>
      <c r="I112" s="250"/>
      <c r="J112" s="250"/>
      <c r="K112" s="283"/>
      <c r="L112" s="283"/>
      <c r="M112" s="283"/>
      <c r="N112" s="250"/>
      <c r="O112" s="250"/>
      <c r="P112" s="250"/>
      <c r="Q112" s="250"/>
      <c r="R112" s="313"/>
      <c r="S112" s="250"/>
      <c r="T112" s="314"/>
      <c r="U112" s="294"/>
      <c r="V112" s="250"/>
      <c r="W112" s="250"/>
    </row>
    <row r="113" spans="1:23" ht="20.100000000000001" customHeight="1">
      <c r="A113" s="250"/>
      <c r="B113" s="283"/>
      <c r="C113" s="283"/>
      <c r="D113" s="283"/>
      <c r="E113" s="283"/>
      <c r="F113" s="283"/>
      <c r="G113" s="283"/>
      <c r="H113" s="283"/>
      <c r="I113" s="250"/>
      <c r="J113" s="250"/>
      <c r="K113" s="283"/>
      <c r="L113" s="283"/>
      <c r="M113" s="283"/>
      <c r="N113" s="250"/>
      <c r="O113" s="250"/>
      <c r="P113" s="250"/>
      <c r="Q113" s="250"/>
      <c r="R113" s="313"/>
      <c r="S113" s="250"/>
      <c r="T113" s="314"/>
      <c r="U113" s="294"/>
      <c r="V113" s="250"/>
      <c r="W113" s="250"/>
    </row>
    <row r="114" spans="1:23" ht="20.100000000000001" customHeight="1">
      <c r="A114" s="250"/>
      <c r="B114" s="283"/>
      <c r="C114" s="283"/>
      <c r="D114" s="283"/>
      <c r="E114" s="283"/>
      <c r="F114" s="283"/>
      <c r="G114" s="283"/>
      <c r="H114" s="283"/>
      <c r="I114" s="250"/>
      <c r="J114" s="250"/>
      <c r="K114" s="283"/>
      <c r="L114" s="283"/>
      <c r="M114" s="283"/>
      <c r="N114" s="250"/>
      <c r="O114" s="250"/>
      <c r="P114" s="250"/>
      <c r="Q114" s="250"/>
      <c r="R114" s="313"/>
      <c r="S114" s="250"/>
      <c r="T114" s="314"/>
      <c r="U114" s="294"/>
      <c r="V114" s="250"/>
      <c r="W114" s="250"/>
    </row>
    <row r="115" spans="1:23" ht="20.100000000000001" customHeight="1">
      <c r="A115" s="250"/>
      <c r="B115" s="283"/>
      <c r="C115" s="283"/>
      <c r="D115" s="283"/>
      <c r="E115" s="283"/>
      <c r="F115" s="283"/>
      <c r="G115" s="283"/>
      <c r="H115" s="283"/>
      <c r="I115" s="250"/>
      <c r="J115" s="250"/>
      <c r="K115" s="283"/>
      <c r="L115" s="283"/>
      <c r="M115" s="283"/>
      <c r="N115" s="250"/>
      <c r="O115" s="250"/>
      <c r="P115" s="250"/>
      <c r="Q115" s="250"/>
      <c r="R115" s="313"/>
      <c r="S115" s="250"/>
      <c r="T115" s="314"/>
      <c r="U115" s="294"/>
      <c r="V115" s="250"/>
      <c r="W115" s="250"/>
    </row>
    <row r="116" spans="1:23" ht="20.100000000000001" customHeight="1">
      <c r="A116" s="250"/>
      <c r="B116" s="283"/>
      <c r="C116" s="283"/>
      <c r="D116" s="283"/>
      <c r="E116" s="283"/>
      <c r="F116" s="283"/>
      <c r="G116" s="283"/>
      <c r="H116" s="283"/>
      <c r="I116" s="250"/>
      <c r="J116" s="250"/>
      <c r="K116" s="283"/>
      <c r="L116" s="283"/>
      <c r="M116" s="283"/>
      <c r="N116" s="250"/>
      <c r="O116" s="250"/>
      <c r="P116" s="250"/>
      <c r="Q116" s="250"/>
      <c r="R116" s="313"/>
      <c r="S116" s="250"/>
      <c r="T116" s="314"/>
      <c r="U116" s="294"/>
      <c r="V116" s="250"/>
      <c r="W116" s="250"/>
    </row>
    <row r="117" spans="1:23" ht="20.100000000000001" customHeight="1">
      <c r="A117" s="250"/>
      <c r="B117" s="283"/>
      <c r="C117" s="283"/>
      <c r="D117" s="283"/>
      <c r="E117" s="283"/>
      <c r="F117" s="283"/>
      <c r="G117" s="283"/>
      <c r="H117" s="283"/>
      <c r="I117" s="250"/>
      <c r="J117" s="250"/>
      <c r="K117" s="283"/>
      <c r="L117" s="283"/>
      <c r="M117" s="283"/>
      <c r="N117" s="250"/>
      <c r="O117" s="250"/>
      <c r="P117" s="250"/>
      <c r="Q117" s="250"/>
      <c r="R117" s="313"/>
      <c r="S117" s="250"/>
      <c r="T117" s="314"/>
      <c r="U117" s="294"/>
      <c r="V117" s="250"/>
      <c r="W117" s="250"/>
    </row>
    <row r="118" spans="1:23" ht="20.100000000000001" customHeight="1">
      <c r="A118" s="250"/>
      <c r="B118" s="283"/>
      <c r="C118" s="283"/>
      <c r="D118" s="283"/>
      <c r="E118" s="283"/>
      <c r="F118" s="283"/>
      <c r="G118" s="283"/>
      <c r="H118" s="283"/>
      <c r="I118" s="250"/>
      <c r="J118" s="250"/>
      <c r="K118" s="283"/>
      <c r="L118" s="283"/>
      <c r="M118" s="283"/>
      <c r="N118" s="250"/>
      <c r="O118" s="250"/>
      <c r="P118" s="250"/>
      <c r="Q118" s="250"/>
      <c r="R118" s="313"/>
      <c r="S118" s="250"/>
      <c r="T118" s="314"/>
      <c r="U118" s="294"/>
      <c r="V118" s="250"/>
      <c r="W118" s="250"/>
    </row>
    <row r="119" spans="1:23" ht="20.100000000000001" customHeight="1">
      <c r="A119" s="250"/>
      <c r="B119" s="283"/>
      <c r="C119" s="283"/>
      <c r="D119" s="283"/>
      <c r="E119" s="283"/>
      <c r="F119" s="283"/>
      <c r="G119" s="283"/>
      <c r="H119" s="283"/>
      <c r="I119" s="250"/>
      <c r="J119" s="250"/>
      <c r="K119" s="283"/>
      <c r="L119" s="283"/>
      <c r="M119" s="283"/>
      <c r="N119" s="250"/>
      <c r="O119" s="250"/>
      <c r="P119" s="250"/>
      <c r="Q119" s="250"/>
      <c r="R119" s="313"/>
      <c r="S119" s="250"/>
      <c r="T119" s="314"/>
      <c r="U119" s="294"/>
      <c r="V119" s="250"/>
      <c r="W119" s="250"/>
    </row>
    <row r="120" spans="1:23" ht="20.100000000000001" customHeight="1">
      <c r="A120" s="250"/>
      <c r="B120" s="283"/>
      <c r="C120" s="283"/>
      <c r="D120" s="283"/>
      <c r="E120" s="283"/>
      <c r="F120" s="283"/>
      <c r="G120" s="283"/>
      <c r="H120" s="283"/>
      <c r="I120" s="250"/>
      <c r="J120" s="250"/>
      <c r="K120" s="283"/>
      <c r="L120" s="283"/>
      <c r="M120" s="283"/>
      <c r="N120" s="250"/>
      <c r="O120" s="250"/>
      <c r="P120" s="250"/>
      <c r="Q120" s="250"/>
      <c r="R120" s="313"/>
      <c r="S120" s="250"/>
      <c r="T120" s="314"/>
      <c r="U120" s="294"/>
      <c r="V120" s="250"/>
      <c r="W120" s="250"/>
    </row>
    <row r="121" spans="1:23" ht="20.100000000000001" customHeight="1">
      <c r="A121" s="250"/>
      <c r="B121" s="283"/>
      <c r="C121" s="283"/>
      <c r="D121" s="283"/>
      <c r="E121" s="283"/>
      <c r="F121" s="283"/>
      <c r="G121" s="283"/>
      <c r="H121" s="283"/>
      <c r="I121" s="250"/>
      <c r="J121" s="250"/>
      <c r="K121" s="283"/>
      <c r="L121" s="283"/>
      <c r="M121" s="283"/>
      <c r="N121" s="250"/>
      <c r="O121" s="250"/>
      <c r="P121" s="250"/>
      <c r="Q121" s="250"/>
      <c r="R121" s="313"/>
      <c r="S121" s="250"/>
      <c r="T121" s="314"/>
      <c r="U121" s="294"/>
      <c r="V121" s="250"/>
      <c r="W121" s="250"/>
    </row>
    <row r="122" spans="1:23" ht="20.100000000000001" customHeight="1">
      <c r="A122" s="250"/>
      <c r="B122" s="283"/>
      <c r="C122" s="283"/>
      <c r="D122" s="283"/>
      <c r="E122" s="283"/>
      <c r="F122" s="283"/>
      <c r="G122" s="283"/>
      <c r="H122" s="283"/>
      <c r="I122" s="250"/>
      <c r="J122" s="250"/>
      <c r="K122" s="283"/>
      <c r="L122" s="283"/>
      <c r="M122" s="283"/>
      <c r="N122" s="250"/>
      <c r="O122" s="250"/>
      <c r="P122" s="250"/>
      <c r="Q122" s="250"/>
      <c r="R122" s="313"/>
      <c r="S122" s="250"/>
      <c r="T122" s="314"/>
      <c r="U122" s="294"/>
      <c r="V122" s="250"/>
      <c r="W122" s="250"/>
    </row>
    <row r="123" spans="1:23" ht="20.100000000000001" customHeight="1">
      <c r="A123" s="250"/>
      <c r="B123" s="283"/>
      <c r="C123" s="283"/>
      <c r="D123" s="283"/>
      <c r="E123" s="283"/>
      <c r="F123" s="283"/>
      <c r="G123" s="283"/>
      <c r="H123" s="283"/>
      <c r="I123" s="250"/>
      <c r="J123" s="250"/>
      <c r="K123" s="283"/>
      <c r="L123" s="283"/>
      <c r="M123" s="283"/>
      <c r="N123" s="250"/>
      <c r="O123" s="250"/>
      <c r="P123" s="250"/>
      <c r="Q123" s="250"/>
      <c r="R123" s="313"/>
      <c r="S123" s="250"/>
      <c r="T123" s="314"/>
      <c r="U123" s="294"/>
      <c r="V123" s="250"/>
      <c r="W123" s="250"/>
    </row>
    <row r="124" spans="1:23" ht="20.100000000000001" customHeight="1">
      <c r="A124" s="250"/>
      <c r="B124" s="283"/>
      <c r="C124" s="283"/>
      <c r="D124" s="283"/>
      <c r="E124" s="283"/>
      <c r="F124" s="283"/>
      <c r="G124" s="283"/>
      <c r="H124" s="283"/>
      <c r="I124" s="250"/>
      <c r="J124" s="250"/>
      <c r="K124" s="283"/>
      <c r="L124" s="283"/>
      <c r="M124" s="283"/>
      <c r="N124" s="250"/>
      <c r="O124" s="250"/>
      <c r="P124" s="250"/>
      <c r="Q124" s="250"/>
      <c r="R124" s="313"/>
      <c r="S124" s="250"/>
      <c r="T124" s="314"/>
      <c r="U124" s="294"/>
      <c r="V124" s="250"/>
      <c r="W124" s="250"/>
    </row>
    <row r="125" spans="1:23" ht="20.100000000000001" customHeight="1">
      <c r="A125" s="250"/>
      <c r="B125" s="283"/>
      <c r="C125" s="283"/>
      <c r="D125" s="283"/>
      <c r="E125" s="283"/>
      <c r="F125" s="283"/>
      <c r="G125" s="283"/>
      <c r="H125" s="283"/>
      <c r="I125" s="250"/>
      <c r="J125" s="250"/>
      <c r="K125" s="283"/>
      <c r="L125" s="283"/>
      <c r="M125" s="283"/>
      <c r="N125" s="250"/>
      <c r="O125" s="250"/>
      <c r="P125" s="250"/>
      <c r="Q125" s="250"/>
      <c r="R125" s="313"/>
      <c r="S125" s="250"/>
      <c r="T125" s="314"/>
      <c r="U125" s="294"/>
      <c r="V125" s="250"/>
      <c r="W125" s="250"/>
    </row>
    <row r="126" spans="1:23" ht="20.100000000000001" customHeight="1">
      <c r="A126" s="250"/>
      <c r="B126" s="283"/>
      <c r="C126" s="283"/>
      <c r="D126" s="283"/>
      <c r="E126" s="283"/>
      <c r="F126" s="283"/>
      <c r="G126" s="283"/>
      <c r="H126" s="283"/>
      <c r="I126" s="250"/>
      <c r="J126" s="250"/>
      <c r="K126" s="283"/>
      <c r="L126" s="283"/>
      <c r="M126" s="283"/>
      <c r="N126" s="250"/>
      <c r="O126" s="250"/>
      <c r="P126" s="250"/>
      <c r="Q126" s="250"/>
      <c r="R126" s="313"/>
      <c r="S126" s="250"/>
      <c r="T126" s="314"/>
      <c r="U126" s="294"/>
      <c r="V126" s="250"/>
      <c r="W126" s="250"/>
    </row>
    <row r="127" spans="1:23" ht="20.100000000000001" customHeight="1">
      <c r="A127" s="250"/>
      <c r="B127" s="283"/>
      <c r="C127" s="283"/>
      <c r="D127" s="283"/>
      <c r="E127" s="283"/>
      <c r="F127" s="283"/>
      <c r="G127" s="283"/>
      <c r="H127" s="283"/>
      <c r="I127" s="250"/>
      <c r="J127" s="250"/>
      <c r="K127" s="283"/>
      <c r="L127" s="283"/>
      <c r="M127" s="283"/>
      <c r="N127" s="250"/>
      <c r="O127" s="250"/>
      <c r="P127" s="250"/>
      <c r="Q127" s="250"/>
      <c r="R127" s="313"/>
      <c r="S127" s="250"/>
      <c r="T127" s="314"/>
      <c r="U127" s="294"/>
      <c r="V127" s="250"/>
      <c r="W127" s="250"/>
    </row>
    <row r="128" spans="1:23" ht="20.100000000000001" customHeight="1">
      <c r="A128" s="250"/>
      <c r="B128" s="283"/>
      <c r="C128" s="283"/>
      <c r="D128" s="283"/>
      <c r="E128" s="283"/>
      <c r="F128" s="283"/>
      <c r="G128" s="283"/>
      <c r="H128" s="283"/>
      <c r="I128" s="250"/>
      <c r="J128" s="250"/>
      <c r="K128" s="283"/>
      <c r="L128" s="283"/>
      <c r="M128" s="283"/>
      <c r="N128" s="250"/>
      <c r="O128" s="250"/>
      <c r="P128" s="250"/>
      <c r="Q128" s="250"/>
      <c r="R128" s="313"/>
      <c r="S128" s="250"/>
      <c r="T128" s="314"/>
      <c r="U128" s="294"/>
      <c r="V128" s="250"/>
      <c r="W128" s="250"/>
    </row>
    <row r="129" spans="1:23" ht="20.100000000000001" customHeight="1">
      <c r="A129" s="250"/>
      <c r="B129" s="283"/>
      <c r="C129" s="283"/>
      <c r="D129" s="283"/>
      <c r="E129" s="283"/>
      <c r="F129" s="283"/>
      <c r="G129" s="283"/>
      <c r="H129" s="283"/>
      <c r="I129" s="250"/>
      <c r="J129" s="250"/>
      <c r="K129" s="283"/>
      <c r="L129" s="283"/>
      <c r="M129" s="283"/>
      <c r="N129" s="250"/>
      <c r="O129" s="250"/>
      <c r="P129" s="250"/>
      <c r="Q129" s="250"/>
      <c r="R129" s="313"/>
      <c r="S129" s="250"/>
      <c r="T129" s="314"/>
      <c r="U129" s="294"/>
      <c r="V129" s="250"/>
      <c r="W129" s="250"/>
    </row>
    <row r="130" spans="1:23" ht="20.100000000000001" customHeight="1">
      <c r="A130" s="250"/>
      <c r="B130" s="283"/>
      <c r="C130" s="283"/>
      <c r="D130" s="283"/>
      <c r="E130" s="283"/>
      <c r="F130" s="283"/>
      <c r="G130" s="283"/>
      <c r="H130" s="283"/>
      <c r="I130" s="250"/>
      <c r="J130" s="250"/>
      <c r="K130" s="283"/>
      <c r="L130" s="283"/>
      <c r="M130" s="283"/>
      <c r="N130" s="250"/>
      <c r="O130" s="250"/>
      <c r="P130" s="250"/>
      <c r="Q130" s="250"/>
      <c r="R130" s="313"/>
      <c r="S130" s="250"/>
      <c r="T130" s="314"/>
      <c r="U130" s="294"/>
      <c r="V130" s="250"/>
      <c r="W130" s="250"/>
    </row>
    <row r="131" spans="1:23" ht="20.100000000000001" customHeight="1">
      <c r="A131" s="250"/>
      <c r="B131" s="283"/>
      <c r="C131" s="283"/>
      <c r="D131" s="283"/>
      <c r="E131" s="283"/>
      <c r="F131" s="283"/>
      <c r="G131" s="283"/>
      <c r="H131" s="283"/>
      <c r="I131" s="250"/>
      <c r="J131" s="250"/>
      <c r="K131" s="283"/>
      <c r="L131" s="283"/>
      <c r="M131" s="283"/>
      <c r="N131" s="250"/>
      <c r="O131" s="250"/>
      <c r="P131" s="250"/>
      <c r="Q131" s="250"/>
      <c r="R131" s="313"/>
      <c r="S131" s="250"/>
      <c r="T131" s="314"/>
      <c r="U131" s="294"/>
      <c r="V131" s="250"/>
      <c r="W131" s="250"/>
    </row>
    <row r="132" spans="1:23" ht="20.100000000000001" customHeight="1">
      <c r="A132" s="250"/>
      <c r="B132" s="283"/>
      <c r="C132" s="283"/>
      <c r="D132" s="283"/>
      <c r="E132" s="283"/>
      <c r="F132" s="283"/>
      <c r="G132" s="283"/>
      <c r="H132" s="283"/>
      <c r="I132" s="250"/>
      <c r="J132" s="250"/>
      <c r="K132" s="283"/>
      <c r="L132" s="283"/>
      <c r="M132" s="283"/>
      <c r="N132" s="250"/>
      <c r="O132" s="250"/>
      <c r="P132" s="250"/>
      <c r="Q132" s="250"/>
      <c r="R132" s="313"/>
      <c r="S132" s="250"/>
      <c r="T132" s="314"/>
      <c r="U132" s="294"/>
      <c r="V132" s="250"/>
      <c r="W132" s="250"/>
    </row>
    <row r="133" spans="1:23" ht="20.100000000000001" customHeight="1">
      <c r="A133" s="250"/>
      <c r="B133" s="283"/>
      <c r="C133" s="283"/>
      <c r="D133" s="283"/>
      <c r="E133" s="283"/>
      <c r="F133" s="283"/>
      <c r="G133" s="283"/>
      <c r="H133" s="283"/>
      <c r="I133" s="250"/>
      <c r="J133" s="250"/>
      <c r="K133" s="283"/>
      <c r="L133" s="283"/>
      <c r="M133" s="283"/>
      <c r="N133" s="250"/>
      <c r="O133" s="250"/>
      <c r="P133" s="250"/>
      <c r="Q133" s="250"/>
      <c r="R133" s="313"/>
      <c r="S133" s="250"/>
      <c r="T133" s="314"/>
      <c r="U133" s="294"/>
      <c r="V133" s="250"/>
      <c r="W133" s="250"/>
    </row>
    <row r="134" spans="1:23" ht="20.100000000000001" customHeight="1">
      <c r="A134" s="250"/>
      <c r="B134" s="283"/>
      <c r="C134" s="283"/>
      <c r="D134" s="283"/>
      <c r="E134" s="283"/>
      <c r="F134" s="283"/>
      <c r="G134" s="283"/>
      <c r="H134" s="283"/>
      <c r="I134" s="250"/>
      <c r="J134" s="250"/>
      <c r="K134" s="283"/>
      <c r="L134" s="283"/>
      <c r="M134" s="283"/>
      <c r="N134" s="250"/>
      <c r="O134" s="250"/>
      <c r="P134" s="250"/>
      <c r="Q134" s="250"/>
      <c r="R134" s="313"/>
      <c r="S134" s="250"/>
      <c r="T134" s="314"/>
      <c r="U134" s="294"/>
      <c r="V134" s="250"/>
      <c r="W134" s="250"/>
    </row>
    <row r="135" spans="1:23" ht="20.100000000000001" customHeight="1">
      <c r="A135" s="250"/>
      <c r="B135" s="283"/>
      <c r="C135" s="283"/>
      <c r="D135" s="283"/>
      <c r="E135" s="283"/>
      <c r="F135" s="283"/>
      <c r="G135" s="283"/>
      <c r="H135" s="283"/>
      <c r="I135" s="250"/>
      <c r="J135" s="250"/>
      <c r="K135" s="283"/>
      <c r="L135" s="283"/>
      <c r="M135" s="283"/>
      <c r="N135" s="250"/>
      <c r="O135" s="250"/>
      <c r="P135" s="250"/>
      <c r="Q135" s="250"/>
      <c r="R135" s="313"/>
      <c r="S135" s="250"/>
      <c r="T135" s="314"/>
      <c r="U135" s="294"/>
      <c r="V135" s="250"/>
      <c r="W135" s="250"/>
    </row>
    <row r="136" spans="1:23" ht="20.100000000000001" customHeight="1">
      <c r="A136" s="250"/>
      <c r="B136" s="283"/>
      <c r="C136" s="283"/>
      <c r="D136" s="283"/>
      <c r="E136" s="283"/>
      <c r="F136" s="283"/>
      <c r="G136" s="283"/>
      <c r="H136" s="283"/>
      <c r="I136" s="250"/>
      <c r="J136" s="250"/>
      <c r="K136" s="283"/>
      <c r="L136" s="283"/>
      <c r="M136" s="283"/>
      <c r="N136" s="250"/>
      <c r="O136" s="250"/>
      <c r="P136" s="250"/>
      <c r="Q136" s="250"/>
      <c r="R136" s="313"/>
      <c r="S136" s="250"/>
      <c r="T136" s="314"/>
      <c r="U136" s="294"/>
      <c r="V136" s="250"/>
      <c r="W136" s="250"/>
    </row>
    <row r="137" spans="1:23" ht="20.100000000000001" customHeight="1">
      <c r="A137" s="250"/>
      <c r="B137" s="283"/>
      <c r="C137" s="283"/>
      <c r="D137" s="283"/>
      <c r="E137" s="283"/>
      <c r="F137" s="283"/>
      <c r="G137" s="283"/>
      <c r="H137" s="283"/>
      <c r="I137" s="250"/>
      <c r="J137" s="250"/>
      <c r="K137" s="283"/>
      <c r="L137" s="283"/>
      <c r="M137" s="283"/>
      <c r="N137" s="250"/>
      <c r="O137" s="250"/>
      <c r="P137" s="250"/>
      <c r="Q137" s="250"/>
      <c r="R137" s="313"/>
      <c r="S137" s="250"/>
      <c r="T137" s="314"/>
      <c r="U137" s="294"/>
      <c r="V137" s="250"/>
      <c r="W137" s="250"/>
    </row>
    <row r="138" spans="1:23" ht="20.100000000000001" customHeight="1">
      <c r="A138" s="250"/>
      <c r="B138" s="283"/>
      <c r="C138" s="283"/>
      <c r="D138" s="283"/>
      <c r="E138" s="283"/>
      <c r="F138" s="283"/>
      <c r="G138" s="283"/>
      <c r="H138" s="283"/>
      <c r="I138" s="250"/>
      <c r="J138" s="250"/>
      <c r="K138" s="283"/>
      <c r="L138" s="283"/>
      <c r="M138" s="283"/>
      <c r="N138" s="250"/>
      <c r="O138" s="250"/>
      <c r="P138" s="250"/>
      <c r="Q138" s="250"/>
      <c r="R138" s="313"/>
      <c r="S138" s="250"/>
      <c r="T138" s="314"/>
      <c r="U138" s="294"/>
      <c r="V138" s="250"/>
      <c r="W138" s="250"/>
    </row>
  </sheetData>
  <autoFilter ref="A1:W1"/>
  <mergeCells count="12">
    <mergeCell ref="B6:B7"/>
    <mergeCell ref="G6:G7"/>
    <mergeCell ref="H6:H7"/>
    <mergeCell ref="B9:B10"/>
    <mergeCell ref="D9:D10"/>
    <mergeCell ref="E9:E10"/>
    <mergeCell ref="F9:F10"/>
    <mergeCell ref="G9:G10"/>
    <mergeCell ref="H9:H10"/>
    <mergeCell ref="D6:D7"/>
    <mergeCell ref="E6:E7"/>
    <mergeCell ref="F6:F7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zoomScale="85" zoomScaleNormal="85" workbookViewId="0">
      <pane ySplit="1" topLeftCell="A5" activePane="bottomLeft" state="frozen"/>
      <selection pane="bottomLeft" activeCell="J28" sqref="J28"/>
    </sheetView>
  </sheetViews>
  <sheetFormatPr defaultColWidth="9" defaultRowHeight="14.25"/>
  <cols>
    <col min="1" max="1" width="4.5" style="235" customWidth="1"/>
    <col min="2" max="2" width="6.25" style="301" customWidth="1"/>
    <col min="3" max="3" width="3.5" style="301" customWidth="1"/>
    <col min="4" max="4" width="6.125" style="301" customWidth="1"/>
    <col min="5" max="6" width="5.25" style="301" customWidth="1"/>
    <col min="7" max="7" width="5.375" style="301" customWidth="1"/>
    <col min="8" max="8" width="5.125" style="301" customWidth="1"/>
    <col min="9" max="9" width="11.5" style="235" customWidth="1"/>
    <col min="10" max="10" width="24.125" style="235" customWidth="1"/>
    <col min="11" max="11" width="16.875" style="295" customWidth="1"/>
    <col min="12" max="12" width="9.25" style="301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22" width="9" style="235"/>
    <col min="23" max="23" width="11.25" style="235" customWidth="1"/>
    <col min="24" max="16384" width="9" style="235"/>
  </cols>
  <sheetData>
    <row r="1" spans="1:23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86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3" ht="20.100000000000001" customHeight="1">
      <c r="A2" s="234">
        <v>71</v>
      </c>
      <c r="B2" s="283">
        <v>7034</v>
      </c>
      <c r="C2" s="283">
        <v>1</v>
      </c>
      <c r="D2" s="283">
        <v>125</v>
      </c>
      <c r="E2" s="283">
        <v>28</v>
      </c>
      <c r="F2" s="283">
        <v>28</v>
      </c>
      <c r="G2" s="283">
        <v>1</v>
      </c>
      <c r="H2" s="283">
        <v>1</v>
      </c>
      <c r="I2" s="250" t="s">
        <v>2081</v>
      </c>
      <c r="J2" s="250" t="s">
        <v>2080</v>
      </c>
      <c r="K2" s="294">
        <v>40000100390</v>
      </c>
      <c r="L2" s="283">
        <v>20.149999999999999</v>
      </c>
      <c r="M2" s="237" t="s">
        <v>1903</v>
      </c>
      <c r="N2" s="250" t="s">
        <v>2082</v>
      </c>
      <c r="O2" s="250" t="s">
        <v>2144</v>
      </c>
      <c r="P2" s="250"/>
      <c r="Q2" s="238" t="s">
        <v>1808</v>
      </c>
      <c r="R2" s="234" t="s">
        <v>1302</v>
      </c>
      <c r="S2" s="266">
        <v>45713</v>
      </c>
      <c r="T2" s="283">
        <v>10000</v>
      </c>
      <c r="U2" s="250"/>
      <c r="V2" s="329" t="s">
        <v>1878</v>
      </c>
    </row>
    <row r="3" spans="1:23" ht="20.100000000000001" customHeight="1">
      <c r="A3" s="234">
        <v>72</v>
      </c>
      <c r="B3" s="283">
        <v>3315</v>
      </c>
      <c r="C3" s="283">
        <v>2</v>
      </c>
      <c r="D3" s="283">
        <v>100</v>
      </c>
      <c r="E3" s="283">
        <v>25</v>
      </c>
      <c r="F3" s="283">
        <v>25</v>
      </c>
      <c r="G3" s="283">
        <v>1</v>
      </c>
      <c r="H3" s="283">
        <v>1</v>
      </c>
      <c r="I3" s="250" t="s">
        <v>2295</v>
      </c>
      <c r="J3" s="250" t="s">
        <v>2272</v>
      </c>
      <c r="K3" s="294">
        <v>40000100346</v>
      </c>
      <c r="L3" s="283">
        <v>9.9600000000000009</v>
      </c>
      <c r="M3" s="237" t="s">
        <v>1903</v>
      </c>
      <c r="N3" s="250" t="s">
        <v>2273</v>
      </c>
      <c r="O3" s="250"/>
      <c r="P3" s="250"/>
      <c r="Q3" s="238" t="s">
        <v>1808</v>
      </c>
      <c r="R3" s="234" t="s">
        <v>1302</v>
      </c>
      <c r="S3" s="266">
        <v>45713</v>
      </c>
      <c r="T3" s="283">
        <v>10000</v>
      </c>
      <c r="U3" s="250"/>
      <c r="V3" s="329" t="s">
        <v>1878</v>
      </c>
    </row>
    <row r="4" spans="1:23" ht="20.100000000000001" customHeight="1">
      <c r="A4" s="234">
        <v>73</v>
      </c>
      <c r="B4" s="283">
        <v>3385</v>
      </c>
      <c r="C4" s="283">
        <v>2</v>
      </c>
      <c r="D4" s="283">
        <v>125</v>
      </c>
      <c r="E4" s="283">
        <v>30</v>
      </c>
      <c r="F4" s="283">
        <v>30</v>
      </c>
      <c r="G4" s="283">
        <v>1</v>
      </c>
      <c r="H4" s="283">
        <v>1</v>
      </c>
      <c r="I4" s="250" t="s">
        <v>2295</v>
      </c>
      <c r="J4" s="250" t="s">
        <v>2274</v>
      </c>
      <c r="K4" s="294">
        <v>40000100347</v>
      </c>
      <c r="L4" s="283">
        <v>4</v>
      </c>
      <c r="M4" s="237" t="s">
        <v>1903</v>
      </c>
      <c r="N4" s="250" t="s">
        <v>2273</v>
      </c>
      <c r="O4" s="250"/>
      <c r="P4" s="250"/>
      <c r="Q4" s="238" t="s">
        <v>1808</v>
      </c>
      <c r="R4" s="234" t="s">
        <v>1302</v>
      </c>
      <c r="S4" s="266">
        <v>45713</v>
      </c>
      <c r="T4" s="283">
        <v>10000</v>
      </c>
      <c r="U4" s="250"/>
      <c r="V4" s="329" t="s">
        <v>1878</v>
      </c>
    </row>
    <row r="5" spans="1:23" ht="20.100000000000001" customHeight="1">
      <c r="A5" s="234">
        <v>74</v>
      </c>
      <c r="B5" s="283">
        <v>2106</v>
      </c>
      <c r="C5" s="283">
        <v>1</v>
      </c>
      <c r="D5" s="283">
        <v>300</v>
      </c>
      <c r="E5" s="283">
        <v>36</v>
      </c>
      <c r="F5" s="283">
        <v>36</v>
      </c>
      <c r="G5" s="283">
        <v>1</v>
      </c>
      <c r="H5" s="283">
        <v>1</v>
      </c>
      <c r="I5" s="250" t="s">
        <v>2027</v>
      </c>
      <c r="J5" s="250" t="s">
        <v>2275</v>
      </c>
      <c r="K5" s="294">
        <v>40000100391</v>
      </c>
      <c r="L5" s="283">
        <v>70.319999999999993</v>
      </c>
      <c r="M5" s="237" t="s">
        <v>1903</v>
      </c>
      <c r="N5" s="250" t="s">
        <v>2276</v>
      </c>
      <c r="O5" s="250"/>
      <c r="P5" s="250"/>
      <c r="Q5" s="238" t="s">
        <v>1808</v>
      </c>
      <c r="R5" s="234" t="s">
        <v>1302</v>
      </c>
      <c r="S5" s="266">
        <v>45713</v>
      </c>
      <c r="T5" s="283">
        <v>10000</v>
      </c>
      <c r="U5" s="250"/>
      <c r="V5" s="329" t="s">
        <v>1878</v>
      </c>
    </row>
    <row r="6" spans="1:23" ht="20.100000000000001" customHeight="1">
      <c r="A6" s="234">
        <v>75</v>
      </c>
      <c r="B6" s="390">
        <v>12</v>
      </c>
      <c r="C6" s="283">
        <v>2</v>
      </c>
      <c r="D6" s="390">
        <v>180</v>
      </c>
      <c r="E6" s="390">
        <v>25</v>
      </c>
      <c r="F6" s="390">
        <v>25</v>
      </c>
      <c r="G6" s="390">
        <v>1</v>
      </c>
      <c r="H6" s="390">
        <v>1</v>
      </c>
      <c r="I6" s="250" t="s">
        <v>1467</v>
      </c>
      <c r="J6" s="250" t="s">
        <v>2277</v>
      </c>
      <c r="K6" s="294">
        <v>40000100376</v>
      </c>
      <c r="L6" s="283">
        <v>25.7</v>
      </c>
      <c r="M6" s="237" t="s">
        <v>1903</v>
      </c>
      <c r="N6" s="250" t="s">
        <v>2279</v>
      </c>
      <c r="O6" s="250"/>
      <c r="P6" s="250"/>
      <c r="Q6" s="238" t="s">
        <v>1808</v>
      </c>
      <c r="R6" s="234" t="s">
        <v>1302</v>
      </c>
      <c r="S6" s="266">
        <v>45713</v>
      </c>
      <c r="T6" s="283">
        <v>10000</v>
      </c>
      <c r="U6" s="250"/>
      <c r="V6" s="329" t="s">
        <v>1878</v>
      </c>
    </row>
    <row r="7" spans="1:23" ht="20.100000000000001" customHeight="1">
      <c r="A7" s="234">
        <v>76</v>
      </c>
      <c r="B7" s="391"/>
      <c r="C7" s="283">
        <v>2</v>
      </c>
      <c r="D7" s="391"/>
      <c r="E7" s="391"/>
      <c r="F7" s="391"/>
      <c r="G7" s="391"/>
      <c r="H7" s="391"/>
      <c r="I7" s="250" t="s">
        <v>1467</v>
      </c>
      <c r="J7" s="250" t="s">
        <v>2278</v>
      </c>
      <c r="K7" s="294">
        <v>40000100378</v>
      </c>
      <c r="L7" s="283">
        <v>25.7</v>
      </c>
      <c r="M7" s="237" t="s">
        <v>1903</v>
      </c>
      <c r="N7" s="250" t="s">
        <v>2279</v>
      </c>
      <c r="O7" s="250"/>
      <c r="P7" s="250"/>
      <c r="Q7" s="238" t="s">
        <v>1808</v>
      </c>
      <c r="R7" s="234" t="s">
        <v>1302</v>
      </c>
      <c r="S7" s="266">
        <v>45713</v>
      </c>
      <c r="T7" s="283">
        <v>10000</v>
      </c>
      <c r="U7" s="250"/>
      <c r="V7" s="329" t="s">
        <v>1878</v>
      </c>
    </row>
    <row r="8" spans="1:23" ht="20.100000000000001" customHeight="1">
      <c r="A8" s="234">
        <v>77</v>
      </c>
      <c r="B8" s="283">
        <v>5723</v>
      </c>
      <c r="C8" s="283">
        <v>8</v>
      </c>
      <c r="D8" s="283">
        <v>180</v>
      </c>
      <c r="E8" s="283">
        <v>20</v>
      </c>
      <c r="F8" s="283">
        <v>20</v>
      </c>
      <c r="G8" s="283">
        <v>1</v>
      </c>
      <c r="H8" s="283">
        <v>1</v>
      </c>
      <c r="I8" s="250" t="s">
        <v>1467</v>
      </c>
      <c r="J8" s="250" t="s">
        <v>2280</v>
      </c>
      <c r="K8" s="294">
        <v>40000100377</v>
      </c>
      <c r="L8" s="283">
        <v>1.26</v>
      </c>
      <c r="M8" s="237" t="s">
        <v>1903</v>
      </c>
      <c r="N8" s="250" t="s">
        <v>2279</v>
      </c>
      <c r="O8" s="250"/>
      <c r="P8" s="250"/>
      <c r="Q8" s="238" t="s">
        <v>1808</v>
      </c>
      <c r="R8" s="234" t="s">
        <v>1302</v>
      </c>
      <c r="S8" s="266">
        <v>45713</v>
      </c>
      <c r="T8" s="283">
        <v>10000</v>
      </c>
      <c r="U8" s="250"/>
      <c r="V8" s="329" t="s">
        <v>1878</v>
      </c>
    </row>
    <row r="9" spans="1:23" ht="20.100000000000001" customHeight="1">
      <c r="A9" s="234">
        <v>78</v>
      </c>
      <c r="B9" s="390">
        <v>2533</v>
      </c>
      <c r="C9" s="283">
        <v>1</v>
      </c>
      <c r="D9" s="390">
        <v>150</v>
      </c>
      <c r="E9" s="390">
        <v>25</v>
      </c>
      <c r="F9" s="390">
        <v>25</v>
      </c>
      <c r="G9" s="390">
        <v>1</v>
      </c>
      <c r="H9" s="390">
        <v>1</v>
      </c>
      <c r="I9" s="250" t="s">
        <v>2297</v>
      </c>
      <c r="J9" s="250" t="s">
        <v>2077</v>
      </c>
      <c r="K9" s="294">
        <v>40000100176</v>
      </c>
      <c r="L9" s="283">
        <v>22.5</v>
      </c>
      <c r="M9" s="237" t="s">
        <v>1903</v>
      </c>
      <c r="N9" s="250" t="s">
        <v>147</v>
      </c>
      <c r="O9" s="235" t="s">
        <v>2143</v>
      </c>
      <c r="P9" s="250"/>
      <c r="Q9" s="238" t="s">
        <v>1808</v>
      </c>
      <c r="R9" s="234" t="s">
        <v>1302</v>
      </c>
      <c r="S9" s="266">
        <v>45713</v>
      </c>
      <c r="T9" s="283">
        <v>10000</v>
      </c>
      <c r="U9" s="250"/>
      <c r="V9" s="329" t="s">
        <v>1878</v>
      </c>
    </row>
    <row r="10" spans="1:23" ht="20.100000000000001" customHeight="1">
      <c r="A10" s="234">
        <v>79</v>
      </c>
      <c r="B10" s="391"/>
      <c r="C10" s="283">
        <v>4</v>
      </c>
      <c r="D10" s="391"/>
      <c r="E10" s="391"/>
      <c r="F10" s="391"/>
      <c r="G10" s="391"/>
      <c r="H10" s="391"/>
      <c r="I10" s="250" t="s">
        <v>2291</v>
      </c>
      <c r="J10" s="250" t="s">
        <v>2281</v>
      </c>
      <c r="K10" s="294">
        <v>40000100177</v>
      </c>
      <c r="L10" s="283">
        <v>3.5</v>
      </c>
      <c r="M10" s="237" t="s">
        <v>1903</v>
      </c>
      <c r="N10" s="250" t="s">
        <v>147</v>
      </c>
      <c r="O10" s="235" t="s">
        <v>2143</v>
      </c>
      <c r="P10" s="250"/>
      <c r="Q10" s="238" t="s">
        <v>1808</v>
      </c>
      <c r="R10" s="234" t="s">
        <v>1302</v>
      </c>
      <c r="S10" s="266">
        <v>45713</v>
      </c>
      <c r="T10" s="283">
        <v>10000</v>
      </c>
      <c r="U10" s="250"/>
      <c r="V10" s="329" t="s">
        <v>1878</v>
      </c>
    </row>
    <row r="11" spans="1:23" ht="20.100000000000001" customHeight="1">
      <c r="A11" s="234">
        <v>80</v>
      </c>
      <c r="B11" s="283">
        <v>2533</v>
      </c>
      <c r="C11" s="283">
        <v>1</v>
      </c>
      <c r="D11" s="283">
        <v>150</v>
      </c>
      <c r="E11" s="283">
        <v>25</v>
      </c>
      <c r="F11" s="283">
        <v>25</v>
      </c>
      <c r="G11" s="283">
        <v>1</v>
      </c>
      <c r="H11" s="283">
        <v>1</v>
      </c>
      <c r="I11" s="250" t="s">
        <v>1743</v>
      </c>
      <c r="J11" s="250" t="s">
        <v>2282</v>
      </c>
      <c r="K11" s="294">
        <v>40000100204</v>
      </c>
      <c r="L11" s="283">
        <v>24.2</v>
      </c>
      <c r="M11" s="237" t="s">
        <v>1903</v>
      </c>
      <c r="N11" s="250" t="s">
        <v>147</v>
      </c>
      <c r="O11" s="235" t="s">
        <v>2143</v>
      </c>
      <c r="P11" s="250"/>
      <c r="Q11" s="238" t="s">
        <v>1808</v>
      </c>
      <c r="R11" s="234" t="s">
        <v>1302</v>
      </c>
      <c r="S11" s="266">
        <v>45713</v>
      </c>
      <c r="T11" s="283">
        <v>10000</v>
      </c>
      <c r="U11" s="250"/>
      <c r="V11" s="329" t="s">
        <v>1878</v>
      </c>
    </row>
    <row r="12" spans="1:23" ht="20.100000000000001" customHeight="1">
      <c r="A12" s="234">
        <v>81</v>
      </c>
      <c r="B12" s="283">
        <v>2533</v>
      </c>
      <c r="C12" s="283">
        <v>1</v>
      </c>
      <c r="D12" s="283">
        <v>150</v>
      </c>
      <c r="E12" s="283">
        <v>25</v>
      </c>
      <c r="F12" s="283">
        <v>25</v>
      </c>
      <c r="G12" s="283">
        <v>1</v>
      </c>
      <c r="H12" s="283">
        <v>1</v>
      </c>
      <c r="I12" s="250" t="s">
        <v>1743</v>
      </c>
      <c r="J12" s="250" t="s">
        <v>2283</v>
      </c>
      <c r="K12" s="294">
        <v>40000100205</v>
      </c>
      <c r="L12" s="283">
        <v>25.2</v>
      </c>
      <c r="M12" s="237" t="s">
        <v>1903</v>
      </c>
      <c r="N12" s="250" t="s">
        <v>147</v>
      </c>
      <c r="O12" s="235" t="s">
        <v>2143</v>
      </c>
      <c r="P12" s="250"/>
      <c r="Q12" s="238" t="s">
        <v>1808</v>
      </c>
      <c r="R12" s="234" t="s">
        <v>1302</v>
      </c>
      <c r="S12" s="266">
        <v>45713</v>
      </c>
      <c r="T12" s="283">
        <v>10000</v>
      </c>
      <c r="U12" s="250"/>
      <c r="V12" s="329" t="s">
        <v>1878</v>
      </c>
    </row>
    <row r="13" spans="1:23" ht="20.100000000000001" customHeight="1">
      <c r="A13" s="234">
        <v>82</v>
      </c>
      <c r="B13" s="283">
        <v>5019</v>
      </c>
      <c r="C13" s="283">
        <v>2</v>
      </c>
      <c r="D13" s="283">
        <v>100</v>
      </c>
      <c r="E13" s="283">
        <v>28</v>
      </c>
      <c r="F13" s="283">
        <v>28</v>
      </c>
      <c r="G13" s="283">
        <v>1</v>
      </c>
      <c r="H13" s="283">
        <v>1</v>
      </c>
      <c r="I13" s="250" t="s">
        <v>2292</v>
      </c>
      <c r="J13" s="330" t="s">
        <v>2284</v>
      </c>
      <c r="K13" s="331">
        <v>40000100408</v>
      </c>
      <c r="L13" s="283">
        <v>9.9</v>
      </c>
      <c r="M13" s="237" t="s">
        <v>1903</v>
      </c>
      <c r="N13" s="250" t="s">
        <v>2285</v>
      </c>
      <c r="P13" s="250"/>
      <c r="Q13" s="238" t="s">
        <v>1808</v>
      </c>
      <c r="R13" s="234" t="s">
        <v>1302</v>
      </c>
      <c r="S13" s="266">
        <v>45713</v>
      </c>
      <c r="T13" s="283">
        <v>10000</v>
      </c>
      <c r="U13" s="250"/>
      <c r="V13" s="329" t="s">
        <v>1878</v>
      </c>
    </row>
    <row r="14" spans="1:23" ht="20.100000000000001" customHeight="1">
      <c r="A14" s="234">
        <v>83</v>
      </c>
      <c r="B14" s="325">
        <v>933</v>
      </c>
      <c r="C14" s="325">
        <v>1</v>
      </c>
      <c r="D14" s="325">
        <v>100</v>
      </c>
      <c r="E14" s="325">
        <v>24</v>
      </c>
      <c r="F14" s="325">
        <v>24</v>
      </c>
      <c r="G14" s="325">
        <v>1</v>
      </c>
      <c r="H14" s="325">
        <v>1</v>
      </c>
      <c r="I14" s="321" t="s">
        <v>2291</v>
      </c>
      <c r="J14" s="321" t="s">
        <v>2286</v>
      </c>
      <c r="K14" s="326">
        <v>40000100016</v>
      </c>
      <c r="L14" s="325">
        <v>26.6</v>
      </c>
      <c r="M14" s="322" t="s">
        <v>1903</v>
      </c>
      <c r="N14" s="321" t="s">
        <v>2287</v>
      </c>
      <c r="O14" s="321"/>
      <c r="P14" s="321"/>
      <c r="Q14" s="323" t="s">
        <v>1808</v>
      </c>
      <c r="R14" s="320" t="s">
        <v>1302</v>
      </c>
      <c r="S14" s="324">
        <v>45713</v>
      </c>
      <c r="T14" s="325">
        <v>10000</v>
      </c>
      <c r="U14" s="321"/>
      <c r="V14" s="320" t="s">
        <v>1878</v>
      </c>
      <c r="W14" s="334" t="s">
        <v>2298</v>
      </c>
    </row>
    <row r="15" spans="1:23" ht="20.100000000000001" customHeight="1">
      <c r="A15" s="234">
        <v>84</v>
      </c>
      <c r="B15" s="325">
        <v>933</v>
      </c>
      <c r="C15" s="325">
        <v>1</v>
      </c>
      <c r="D15" s="325">
        <v>100</v>
      </c>
      <c r="E15" s="325">
        <v>24</v>
      </c>
      <c r="F15" s="325">
        <v>24</v>
      </c>
      <c r="G15" s="325">
        <v>1</v>
      </c>
      <c r="H15" s="325">
        <v>1</v>
      </c>
      <c r="I15" s="321" t="s">
        <v>2293</v>
      </c>
      <c r="J15" s="321" t="s">
        <v>2288</v>
      </c>
      <c r="K15" s="326">
        <v>40000100017</v>
      </c>
      <c r="L15" s="325">
        <v>24.5</v>
      </c>
      <c r="M15" s="322" t="s">
        <v>1903</v>
      </c>
      <c r="N15" s="321" t="s">
        <v>2287</v>
      </c>
      <c r="O15" s="321"/>
      <c r="P15" s="321"/>
      <c r="Q15" s="323" t="s">
        <v>1808</v>
      </c>
      <c r="R15" s="320" t="s">
        <v>1302</v>
      </c>
      <c r="S15" s="324">
        <v>45713</v>
      </c>
      <c r="T15" s="325">
        <v>10000</v>
      </c>
      <c r="U15" s="321"/>
      <c r="V15" s="320" t="s">
        <v>1878</v>
      </c>
      <c r="W15" s="334" t="s">
        <v>2298</v>
      </c>
    </row>
    <row r="16" spans="1:23" ht="20.100000000000001" customHeight="1">
      <c r="A16" s="234">
        <v>85</v>
      </c>
      <c r="B16" s="325">
        <v>933</v>
      </c>
      <c r="C16" s="325">
        <v>1</v>
      </c>
      <c r="D16" s="325">
        <v>100</v>
      </c>
      <c r="E16" s="325">
        <v>24</v>
      </c>
      <c r="F16" s="325">
        <v>24</v>
      </c>
      <c r="G16" s="325">
        <v>1</v>
      </c>
      <c r="H16" s="325">
        <v>1</v>
      </c>
      <c r="I16" s="321" t="s">
        <v>2294</v>
      </c>
      <c r="J16" s="321" t="s">
        <v>2289</v>
      </c>
      <c r="K16" s="326">
        <v>40000100111</v>
      </c>
      <c r="L16" s="325">
        <v>28</v>
      </c>
      <c r="M16" s="322" t="s">
        <v>1903</v>
      </c>
      <c r="N16" s="321" t="s">
        <v>2287</v>
      </c>
      <c r="O16" s="321"/>
      <c r="P16" s="321"/>
      <c r="Q16" s="323" t="s">
        <v>1808</v>
      </c>
      <c r="R16" s="320" t="s">
        <v>1302</v>
      </c>
      <c r="S16" s="324">
        <v>45713</v>
      </c>
      <c r="T16" s="325">
        <v>10000</v>
      </c>
      <c r="U16" s="321"/>
      <c r="V16" s="320" t="s">
        <v>1878</v>
      </c>
      <c r="W16" s="334" t="s">
        <v>2298</v>
      </c>
    </row>
    <row r="17" spans="1:23" ht="20.100000000000001" customHeight="1">
      <c r="A17" s="234">
        <v>86</v>
      </c>
      <c r="B17" s="325">
        <v>3326</v>
      </c>
      <c r="C17" s="325">
        <v>4</v>
      </c>
      <c r="D17" s="325">
        <v>200</v>
      </c>
      <c r="E17" s="325">
        <v>30</v>
      </c>
      <c r="F17" s="325">
        <v>30</v>
      </c>
      <c r="G17" s="325">
        <v>2</v>
      </c>
      <c r="H17" s="325">
        <v>2</v>
      </c>
      <c r="I17" s="321" t="s">
        <v>96</v>
      </c>
      <c r="J17" s="332" t="s">
        <v>436</v>
      </c>
      <c r="K17" s="333" t="s">
        <v>2196</v>
      </c>
      <c r="L17" s="325">
        <v>18</v>
      </c>
      <c r="M17" s="322" t="s">
        <v>1903</v>
      </c>
      <c r="N17" s="321" t="s">
        <v>2305</v>
      </c>
      <c r="O17" s="321"/>
      <c r="P17" s="321"/>
      <c r="Q17" s="323" t="s">
        <v>1808</v>
      </c>
      <c r="R17" s="320" t="s">
        <v>1302</v>
      </c>
      <c r="S17" s="324">
        <v>45694</v>
      </c>
      <c r="T17" s="325">
        <v>60000</v>
      </c>
      <c r="U17" s="321" t="s">
        <v>2299</v>
      </c>
      <c r="V17" s="320" t="s">
        <v>1878</v>
      </c>
      <c r="W17" s="334" t="s">
        <v>2300</v>
      </c>
    </row>
    <row r="18" spans="1:23" ht="20.100000000000001" customHeight="1">
      <c r="A18" s="234">
        <v>87</v>
      </c>
      <c r="B18" s="325">
        <v>3326</v>
      </c>
      <c r="C18" s="325">
        <v>4</v>
      </c>
      <c r="D18" s="325">
        <v>200</v>
      </c>
      <c r="E18" s="325">
        <v>30</v>
      </c>
      <c r="F18" s="325">
        <v>30</v>
      </c>
      <c r="G18" s="325">
        <v>2</v>
      </c>
      <c r="H18" s="325">
        <v>2</v>
      </c>
      <c r="I18" s="321" t="s">
        <v>96</v>
      </c>
      <c r="J18" s="332" t="s">
        <v>436</v>
      </c>
      <c r="K18" s="333" t="s">
        <v>2301</v>
      </c>
      <c r="L18" s="325">
        <v>18</v>
      </c>
      <c r="M18" s="322" t="s">
        <v>1903</v>
      </c>
      <c r="N18" s="321" t="s">
        <v>1178</v>
      </c>
      <c r="O18" s="321"/>
      <c r="P18" s="321"/>
      <c r="Q18" s="323" t="s">
        <v>1808</v>
      </c>
      <c r="R18" s="320" t="s">
        <v>1302</v>
      </c>
      <c r="S18" s="324">
        <v>45694</v>
      </c>
      <c r="T18" s="325">
        <v>60000</v>
      </c>
      <c r="U18" s="321" t="s">
        <v>2299</v>
      </c>
      <c r="V18" s="320" t="s">
        <v>1878</v>
      </c>
      <c r="W18" s="334" t="s">
        <v>2298</v>
      </c>
    </row>
    <row r="19" spans="1:23" ht="20.100000000000001" customHeight="1">
      <c r="A19" s="234">
        <v>88</v>
      </c>
      <c r="B19" s="325">
        <v>3326</v>
      </c>
      <c r="C19" s="325">
        <v>4</v>
      </c>
      <c r="D19" s="325">
        <v>200</v>
      </c>
      <c r="E19" s="325">
        <v>30</v>
      </c>
      <c r="F19" s="325">
        <v>30</v>
      </c>
      <c r="G19" s="325">
        <v>2</v>
      </c>
      <c r="H19" s="325">
        <v>2</v>
      </c>
      <c r="I19" s="321" t="s">
        <v>96</v>
      </c>
      <c r="J19" s="332" t="s">
        <v>436</v>
      </c>
      <c r="K19" s="333" t="s">
        <v>2302</v>
      </c>
      <c r="L19" s="325">
        <v>18</v>
      </c>
      <c r="M19" s="322" t="s">
        <v>1903</v>
      </c>
      <c r="N19" s="321" t="s">
        <v>2306</v>
      </c>
      <c r="O19" s="321"/>
      <c r="P19" s="321"/>
      <c r="Q19" s="323" t="s">
        <v>1808</v>
      </c>
      <c r="R19" s="320" t="s">
        <v>1302</v>
      </c>
      <c r="S19" s="324">
        <v>45694</v>
      </c>
      <c r="T19" s="325">
        <v>60000</v>
      </c>
      <c r="U19" s="321" t="s">
        <v>2299</v>
      </c>
      <c r="V19" s="320" t="s">
        <v>1878</v>
      </c>
      <c r="W19" s="334" t="s">
        <v>2298</v>
      </c>
    </row>
    <row r="20" spans="1:23" ht="20.100000000000001" customHeight="1">
      <c r="A20" s="234">
        <v>89</v>
      </c>
      <c r="B20" s="325">
        <v>3326</v>
      </c>
      <c r="C20" s="325">
        <v>4</v>
      </c>
      <c r="D20" s="325">
        <v>200</v>
      </c>
      <c r="E20" s="325">
        <v>30</v>
      </c>
      <c r="F20" s="325">
        <v>30</v>
      </c>
      <c r="G20" s="325">
        <v>2</v>
      </c>
      <c r="H20" s="325">
        <v>2</v>
      </c>
      <c r="I20" s="321" t="s">
        <v>96</v>
      </c>
      <c r="J20" s="332" t="s">
        <v>436</v>
      </c>
      <c r="K20" s="333" t="s">
        <v>2303</v>
      </c>
      <c r="L20" s="325">
        <v>18</v>
      </c>
      <c r="M20" s="322" t="s">
        <v>1903</v>
      </c>
      <c r="N20" s="321" t="s">
        <v>2307</v>
      </c>
      <c r="O20" s="321"/>
      <c r="P20" s="321"/>
      <c r="Q20" s="323" t="s">
        <v>1808</v>
      </c>
      <c r="R20" s="320" t="s">
        <v>1302</v>
      </c>
      <c r="S20" s="324">
        <v>45694</v>
      </c>
      <c r="T20" s="325">
        <v>60000</v>
      </c>
      <c r="U20" s="321" t="s">
        <v>2299</v>
      </c>
      <c r="V20" s="320" t="s">
        <v>1878</v>
      </c>
      <c r="W20" s="334" t="s">
        <v>2298</v>
      </c>
    </row>
    <row r="21" spans="1:23" ht="20.100000000000001" customHeight="1">
      <c r="A21" s="234">
        <v>90</v>
      </c>
      <c r="B21" s="325">
        <v>3326</v>
      </c>
      <c r="C21" s="325">
        <v>4</v>
      </c>
      <c r="D21" s="325">
        <v>200</v>
      </c>
      <c r="E21" s="325">
        <v>30</v>
      </c>
      <c r="F21" s="325">
        <v>30</v>
      </c>
      <c r="G21" s="325">
        <v>2</v>
      </c>
      <c r="H21" s="325">
        <v>2</v>
      </c>
      <c r="I21" s="321" t="s">
        <v>96</v>
      </c>
      <c r="J21" s="332" t="s">
        <v>436</v>
      </c>
      <c r="K21" s="333" t="s">
        <v>2304</v>
      </c>
      <c r="L21" s="325">
        <v>18</v>
      </c>
      <c r="M21" s="322" t="s">
        <v>1903</v>
      </c>
      <c r="N21" s="321" t="s">
        <v>851</v>
      </c>
      <c r="O21" s="321"/>
      <c r="P21" s="321"/>
      <c r="Q21" s="323" t="s">
        <v>1808</v>
      </c>
      <c r="R21" s="320" t="s">
        <v>1302</v>
      </c>
      <c r="S21" s="324">
        <v>45694</v>
      </c>
      <c r="T21" s="325">
        <v>60000</v>
      </c>
      <c r="U21" s="321" t="s">
        <v>2299</v>
      </c>
      <c r="V21" s="320" t="s">
        <v>1878</v>
      </c>
      <c r="W21" s="334" t="s">
        <v>2298</v>
      </c>
    </row>
    <row r="22" spans="1:23" ht="20.100000000000001" customHeight="1">
      <c r="A22" s="234">
        <v>91</v>
      </c>
      <c r="B22" s="325">
        <v>663</v>
      </c>
      <c r="C22" s="325">
        <v>1</v>
      </c>
      <c r="D22" s="325">
        <v>450</v>
      </c>
      <c r="E22" s="325">
        <v>40</v>
      </c>
      <c r="F22" s="325">
        <v>42</v>
      </c>
      <c r="G22" s="325">
        <v>1</v>
      </c>
      <c r="H22" s="325">
        <v>2</v>
      </c>
      <c r="I22" s="321" t="s">
        <v>2310</v>
      </c>
      <c r="J22" s="321" t="s">
        <v>2309</v>
      </c>
      <c r="K22" s="326" t="s">
        <v>2308</v>
      </c>
      <c r="L22" s="325">
        <v>141</v>
      </c>
      <c r="M22" s="322" t="s">
        <v>1903</v>
      </c>
      <c r="N22" s="321" t="s">
        <v>2311</v>
      </c>
      <c r="O22" s="321"/>
      <c r="P22" s="321"/>
      <c r="Q22" s="323" t="s">
        <v>1808</v>
      </c>
      <c r="R22" s="321"/>
      <c r="S22" s="324">
        <v>45716</v>
      </c>
      <c r="T22" s="325">
        <v>30000</v>
      </c>
      <c r="U22" s="321" t="s">
        <v>2318</v>
      </c>
      <c r="V22" s="320" t="s">
        <v>1878</v>
      </c>
      <c r="W22" s="334" t="s">
        <v>2298</v>
      </c>
    </row>
    <row r="23" spans="1:23" ht="20.100000000000001" customHeight="1">
      <c r="A23" s="234">
        <v>92</v>
      </c>
      <c r="B23" s="325">
        <v>3702</v>
      </c>
      <c r="C23" s="325">
        <v>1</v>
      </c>
      <c r="D23" s="325">
        <v>350</v>
      </c>
      <c r="E23" s="325">
        <v>34</v>
      </c>
      <c r="F23" s="325">
        <v>34</v>
      </c>
      <c r="G23" s="325">
        <v>2</v>
      </c>
      <c r="H23" s="325">
        <v>2</v>
      </c>
      <c r="I23" s="321" t="s">
        <v>2184</v>
      </c>
      <c r="J23" s="321" t="s">
        <v>2314</v>
      </c>
      <c r="K23" s="326" t="s">
        <v>2312</v>
      </c>
      <c r="L23" s="325">
        <v>60.84</v>
      </c>
      <c r="M23" s="322" t="s">
        <v>1903</v>
      </c>
      <c r="N23" s="321" t="s">
        <v>2316</v>
      </c>
      <c r="O23" s="321"/>
      <c r="P23" s="321"/>
      <c r="Q23" s="323" t="s">
        <v>1808</v>
      </c>
      <c r="R23" s="321"/>
      <c r="S23" s="324" t="s">
        <v>1807</v>
      </c>
      <c r="T23" s="325">
        <v>20000</v>
      </c>
      <c r="U23" s="321"/>
      <c r="V23" s="321"/>
      <c r="W23" s="334" t="s">
        <v>2298</v>
      </c>
    </row>
    <row r="24" spans="1:23" ht="20.100000000000001" customHeight="1">
      <c r="A24" s="234">
        <v>93</v>
      </c>
      <c r="B24" s="325">
        <v>3702</v>
      </c>
      <c r="C24" s="325">
        <v>1</v>
      </c>
      <c r="D24" s="325">
        <v>350</v>
      </c>
      <c r="E24" s="325">
        <v>34</v>
      </c>
      <c r="F24" s="325">
        <v>34</v>
      </c>
      <c r="G24" s="325">
        <v>2</v>
      </c>
      <c r="H24" s="325">
        <v>2</v>
      </c>
      <c r="I24" s="321" t="s">
        <v>2184</v>
      </c>
      <c r="J24" s="321" t="s">
        <v>2315</v>
      </c>
      <c r="K24" s="326" t="s">
        <v>2313</v>
      </c>
      <c r="L24" s="325">
        <v>60.84</v>
      </c>
      <c r="M24" s="322" t="s">
        <v>1903</v>
      </c>
      <c r="N24" s="321" t="s">
        <v>2316</v>
      </c>
      <c r="O24" s="321"/>
      <c r="P24" s="321"/>
      <c r="Q24" s="323" t="s">
        <v>1808</v>
      </c>
      <c r="R24" s="321"/>
      <c r="S24" s="324" t="s">
        <v>1807</v>
      </c>
      <c r="T24" s="325">
        <v>20000</v>
      </c>
      <c r="U24" s="321"/>
      <c r="V24" s="321"/>
      <c r="W24" s="334" t="s">
        <v>2298</v>
      </c>
    </row>
    <row r="25" spans="1:23" ht="20.100000000000001" customHeight="1">
      <c r="A25" s="234">
        <v>94</v>
      </c>
      <c r="B25" s="325">
        <v>3705</v>
      </c>
      <c r="C25" s="325">
        <v>1</v>
      </c>
      <c r="D25" s="325">
        <v>350</v>
      </c>
      <c r="E25" s="325">
        <v>45</v>
      </c>
      <c r="F25" s="325">
        <v>45</v>
      </c>
      <c r="G25" s="325">
        <v>2</v>
      </c>
      <c r="H25" s="325">
        <v>2</v>
      </c>
      <c r="I25" s="321" t="s">
        <v>2184</v>
      </c>
      <c r="J25" s="321" t="s">
        <v>224</v>
      </c>
      <c r="K25" s="326" t="s">
        <v>2317</v>
      </c>
      <c r="L25" s="325">
        <v>171.32</v>
      </c>
      <c r="M25" s="322" t="s">
        <v>1903</v>
      </c>
      <c r="N25" s="321" t="s">
        <v>2316</v>
      </c>
      <c r="O25" s="321"/>
      <c r="P25" s="321"/>
      <c r="Q25" s="323" t="s">
        <v>1808</v>
      </c>
      <c r="R25" s="321"/>
      <c r="S25" s="324" t="s">
        <v>1807</v>
      </c>
      <c r="T25" s="325">
        <v>20000</v>
      </c>
      <c r="U25" s="321"/>
      <c r="V25" s="321"/>
      <c r="W25" s="334" t="s">
        <v>2298</v>
      </c>
    </row>
    <row r="26" spans="1:23" ht="20.100000000000001" customHeight="1">
      <c r="A26" s="250"/>
      <c r="B26" s="283"/>
      <c r="C26" s="283"/>
      <c r="D26" s="283"/>
      <c r="E26" s="283"/>
      <c r="F26" s="283"/>
      <c r="G26" s="283"/>
      <c r="H26" s="283"/>
      <c r="I26" s="250"/>
      <c r="J26" s="250"/>
      <c r="K26" s="294"/>
      <c r="L26" s="283"/>
      <c r="M26" s="250"/>
      <c r="N26" s="250"/>
      <c r="O26" s="250"/>
      <c r="P26" s="250"/>
      <c r="Q26" s="313"/>
      <c r="R26" s="250"/>
      <c r="S26" s="314"/>
      <c r="T26" s="294"/>
      <c r="U26" s="250"/>
      <c r="V26" s="250"/>
    </row>
    <row r="27" spans="1:23" ht="20.100000000000001" customHeight="1">
      <c r="A27" s="250"/>
      <c r="B27" s="283"/>
      <c r="C27" s="283"/>
      <c r="D27" s="283"/>
      <c r="E27" s="283"/>
      <c r="F27" s="283"/>
      <c r="G27" s="283"/>
      <c r="H27" s="283"/>
      <c r="I27" s="250"/>
      <c r="J27" s="250"/>
      <c r="K27" s="294"/>
      <c r="L27" s="283"/>
      <c r="M27" s="250"/>
      <c r="N27" s="250"/>
      <c r="O27" s="250"/>
      <c r="P27" s="250"/>
      <c r="Q27" s="313"/>
      <c r="R27" s="250"/>
      <c r="S27" s="314"/>
      <c r="T27" s="294"/>
      <c r="U27" s="250"/>
      <c r="V27" s="250"/>
    </row>
    <row r="28" spans="1:23" ht="20.100000000000001" customHeight="1">
      <c r="A28" s="250"/>
      <c r="B28" s="283"/>
      <c r="C28" s="283"/>
      <c r="D28" s="283"/>
      <c r="E28" s="283"/>
      <c r="F28" s="283"/>
      <c r="G28" s="283"/>
      <c r="H28" s="283"/>
      <c r="I28" s="250"/>
      <c r="J28" s="250"/>
      <c r="K28" s="294"/>
      <c r="L28" s="283"/>
      <c r="M28" s="250"/>
      <c r="N28" s="250"/>
      <c r="O28" s="250"/>
      <c r="P28" s="250"/>
      <c r="Q28" s="313"/>
      <c r="R28" s="250"/>
      <c r="S28" s="314"/>
      <c r="T28" s="294"/>
      <c r="U28" s="250"/>
      <c r="V28" s="250"/>
    </row>
    <row r="29" spans="1:23" ht="20.100000000000001" customHeight="1">
      <c r="A29" s="250"/>
      <c r="B29" s="283"/>
      <c r="C29" s="283"/>
      <c r="D29" s="283"/>
      <c r="E29" s="283"/>
      <c r="F29" s="283"/>
      <c r="G29" s="283"/>
      <c r="H29" s="283"/>
      <c r="I29" s="250"/>
      <c r="J29" s="250"/>
      <c r="K29" s="294"/>
      <c r="L29" s="283"/>
      <c r="M29" s="250"/>
      <c r="N29" s="250"/>
      <c r="O29" s="250"/>
      <c r="P29" s="250"/>
      <c r="Q29" s="313"/>
      <c r="R29" s="250"/>
      <c r="S29" s="314"/>
      <c r="T29" s="294"/>
      <c r="U29" s="250"/>
      <c r="V29" s="250"/>
    </row>
    <row r="30" spans="1:23" ht="20.100000000000001" customHeight="1">
      <c r="A30" s="250"/>
      <c r="B30" s="283"/>
      <c r="C30" s="283"/>
      <c r="D30" s="283"/>
      <c r="E30" s="283"/>
      <c r="F30" s="283"/>
      <c r="G30" s="283"/>
      <c r="H30" s="283"/>
      <c r="I30" s="250"/>
      <c r="J30" s="250"/>
      <c r="K30" s="294"/>
      <c r="L30" s="283"/>
      <c r="M30" s="250"/>
      <c r="N30" s="250"/>
      <c r="O30" s="250"/>
      <c r="P30" s="250"/>
      <c r="Q30" s="313"/>
      <c r="R30" s="250"/>
      <c r="S30" s="314"/>
      <c r="T30" s="294"/>
      <c r="U30" s="250"/>
      <c r="V30" s="250"/>
    </row>
    <row r="31" spans="1:23" ht="20.100000000000001" customHeight="1">
      <c r="A31" s="250"/>
      <c r="B31" s="283"/>
      <c r="C31" s="283"/>
      <c r="D31" s="283"/>
      <c r="E31" s="283"/>
      <c r="F31" s="283"/>
      <c r="G31" s="283"/>
      <c r="H31" s="283"/>
      <c r="I31" s="250"/>
      <c r="J31" s="250"/>
      <c r="K31" s="294"/>
      <c r="L31" s="283"/>
      <c r="M31" s="250"/>
      <c r="N31" s="250"/>
      <c r="O31" s="250"/>
      <c r="P31" s="250"/>
      <c r="Q31" s="313"/>
      <c r="R31" s="250"/>
      <c r="S31" s="314"/>
      <c r="T31" s="294"/>
      <c r="U31" s="250"/>
      <c r="V31" s="250"/>
    </row>
    <row r="32" spans="1:23" ht="20.100000000000001" customHeight="1">
      <c r="A32" s="250"/>
      <c r="B32" s="283"/>
      <c r="C32" s="283"/>
      <c r="D32" s="283"/>
      <c r="E32" s="283"/>
      <c r="F32" s="283"/>
      <c r="G32" s="283"/>
      <c r="H32" s="283"/>
      <c r="I32" s="250"/>
      <c r="J32" s="250"/>
      <c r="K32" s="294"/>
      <c r="L32" s="283"/>
      <c r="M32" s="250"/>
      <c r="N32" s="250"/>
      <c r="O32" s="250"/>
      <c r="P32" s="250"/>
      <c r="Q32" s="313"/>
      <c r="R32" s="250"/>
      <c r="S32" s="314"/>
      <c r="T32" s="294"/>
      <c r="U32" s="250"/>
      <c r="V32" s="250"/>
    </row>
    <row r="33" spans="1:22" ht="20.100000000000001" customHeight="1">
      <c r="A33" s="250"/>
      <c r="B33" s="283"/>
      <c r="C33" s="283"/>
      <c r="D33" s="283"/>
      <c r="E33" s="283"/>
      <c r="F33" s="283"/>
      <c r="G33" s="283"/>
      <c r="H33" s="283"/>
      <c r="I33" s="250"/>
      <c r="J33" s="250"/>
      <c r="K33" s="294"/>
      <c r="L33" s="283"/>
      <c r="M33" s="250"/>
      <c r="N33" s="250"/>
      <c r="O33" s="250"/>
      <c r="P33" s="250"/>
      <c r="Q33" s="313"/>
      <c r="R33" s="250"/>
      <c r="S33" s="314"/>
      <c r="T33" s="294"/>
      <c r="U33" s="250"/>
      <c r="V33" s="250"/>
    </row>
    <row r="34" spans="1:22" ht="20.100000000000001" customHeight="1">
      <c r="A34" s="250"/>
      <c r="B34" s="283"/>
      <c r="C34" s="283"/>
      <c r="D34" s="283"/>
      <c r="E34" s="283"/>
      <c r="F34" s="283"/>
      <c r="G34" s="283"/>
      <c r="H34" s="283"/>
      <c r="I34" s="250"/>
      <c r="J34" s="250"/>
      <c r="K34" s="294"/>
      <c r="L34" s="283"/>
      <c r="M34" s="250"/>
      <c r="N34" s="250"/>
      <c r="O34" s="250"/>
      <c r="P34" s="250"/>
      <c r="Q34" s="313"/>
      <c r="R34" s="250"/>
      <c r="S34" s="314"/>
      <c r="T34" s="294"/>
      <c r="U34" s="250"/>
      <c r="V34" s="250"/>
    </row>
    <row r="35" spans="1:22" ht="20.100000000000001" customHeight="1">
      <c r="A35" s="250"/>
      <c r="B35" s="283"/>
      <c r="C35" s="283"/>
      <c r="D35" s="283"/>
      <c r="E35" s="283"/>
      <c r="F35" s="283"/>
      <c r="G35" s="283"/>
      <c r="H35" s="283"/>
      <c r="I35" s="250"/>
      <c r="J35" s="250"/>
      <c r="K35" s="294"/>
      <c r="L35" s="283"/>
      <c r="M35" s="250"/>
      <c r="N35" s="250"/>
      <c r="O35" s="250"/>
      <c r="P35" s="250"/>
      <c r="Q35" s="313"/>
      <c r="R35" s="250"/>
      <c r="S35" s="314"/>
      <c r="T35" s="294"/>
      <c r="U35" s="250"/>
      <c r="V35" s="250"/>
    </row>
    <row r="36" spans="1:22" ht="20.100000000000001" customHeight="1">
      <c r="A36" s="250"/>
      <c r="B36" s="283"/>
      <c r="C36" s="283"/>
      <c r="D36" s="283"/>
      <c r="E36" s="283"/>
      <c r="F36" s="283"/>
      <c r="G36" s="283"/>
      <c r="H36" s="283"/>
      <c r="I36" s="250"/>
      <c r="J36" s="250"/>
      <c r="K36" s="294"/>
      <c r="L36" s="283"/>
      <c r="M36" s="250"/>
      <c r="N36" s="250"/>
      <c r="O36" s="250"/>
      <c r="P36" s="250"/>
      <c r="Q36" s="313"/>
      <c r="R36" s="250"/>
      <c r="S36" s="314"/>
      <c r="T36" s="294"/>
      <c r="U36" s="250"/>
      <c r="V36" s="250"/>
    </row>
    <row r="37" spans="1:22" ht="20.100000000000001" customHeight="1">
      <c r="A37" s="250"/>
      <c r="B37" s="283"/>
      <c r="C37" s="283"/>
      <c r="D37" s="283"/>
      <c r="E37" s="283"/>
      <c r="F37" s="283"/>
      <c r="G37" s="283"/>
      <c r="H37" s="283"/>
      <c r="I37" s="250"/>
      <c r="J37" s="250"/>
      <c r="K37" s="294"/>
      <c r="L37" s="283"/>
      <c r="M37" s="250"/>
      <c r="N37" s="250"/>
      <c r="O37" s="250"/>
      <c r="P37" s="250"/>
      <c r="Q37" s="313"/>
      <c r="R37" s="250"/>
      <c r="S37" s="314"/>
      <c r="T37" s="294"/>
      <c r="U37" s="250"/>
      <c r="V37" s="250"/>
    </row>
    <row r="38" spans="1:22" ht="20.100000000000001" customHeight="1">
      <c r="A38" s="250"/>
      <c r="B38" s="283"/>
      <c r="C38" s="283"/>
      <c r="D38" s="283"/>
      <c r="E38" s="283"/>
      <c r="F38" s="283"/>
      <c r="G38" s="283"/>
      <c r="H38" s="283"/>
      <c r="I38" s="250"/>
      <c r="J38" s="250"/>
      <c r="K38" s="294"/>
      <c r="L38" s="283"/>
      <c r="M38" s="250"/>
      <c r="N38" s="250"/>
      <c r="O38" s="250"/>
      <c r="P38" s="250"/>
      <c r="Q38" s="313"/>
      <c r="R38" s="250"/>
      <c r="S38" s="314"/>
      <c r="T38" s="294"/>
      <c r="U38" s="250"/>
      <c r="V38" s="250"/>
    </row>
    <row r="39" spans="1:22" ht="20.100000000000001" customHeight="1">
      <c r="A39" s="250"/>
      <c r="B39" s="283"/>
      <c r="C39" s="283"/>
      <c r="D39" s="283"/>
      <c r="E39" s="283"/>
      <c r="F39" s="283"/>
      <c r="G39" s="283"/>
      <c r="H39" s="283"/>
      <c r="I39" s="250"/>
      <c r="J39" s="250"/>
      <c r="K39" s="294"/>
      <c r="L39" s="283"/>
      <c r="M39" s="250"/>
      <c r="N39" s="250"/>
      <c r="O39" s="250"/>
      <c r="P39" s="250"/>
      <c r="Q39" s="313"/>
      <c r="R39" s="250"/>
      <c r="S39" s="314"/>
      <c r="T39" s="294"/>
      <c r="U39" s="250"/>
      <c r="V39" s="250"/>
    </row>
    <row r="40" spans="1:22" ht="20.100000000000001" customHeight="1">
      <c r="A40" s="250"/>
      <c r="B40" s="283"/>
      <c r="C40" s="283"/>
      <c r="D40" s="283"/>
      <c r="E40" s="283"/>
      <c r="F40" s="283"/>
      <c r="G40" s="283"/>
      <c r="H40" s="283"/>
      <c r="I40" s="250"/>
      <c r="J40" s="250"/>
      <c r="K40" s="294"/>
      <c r="L40" s="283"/>
      <c r="M40" s="250"/>
      <c r="N40" s="250"/>
      <c r="O40" s="250"/>
      <c r="P40" s="250"/>
      <c r="Q40" s="313"/>
      <c r="R40" s="250"/>
      <c r="S40" s="314"/>
      <c r="T40" s="294"/>
      <c r="U40" s="250"/>
      <c r="V40" s="250"/>
    </row>
    <row r="41" spans="1:22" ht="20.100000000000001" customHeight="1">
      <c r="A41" s="250"/>
      <c r="B41" s="283"/>
      <c r="C41" s="283"/>
      <c r="D41" s="283"/>
      <c r="E41" s="283"/>
      <c r="F41" s="283"/>
      <c r="G41" s="283"/>
      <c r="H41" s="283"/>
      <c r="I41" s="250"/>
      <c r="J41" s="250"/>
      <c r="K41" s="294"/>
      <c r="L41" s="283"/>
      <c r="M41" s="250"/>
      <c r="N41" s="250"/>
      <c r="O41" s="250"/>
      <c r="P41" s="250"/>
      <c r="Q41" s="313"/>
      <c r="R41" s="250"/>
      <c r="S41" s="314"/>
      <c r="T41" s="294"/>
      <c r="U41" s="250"/>
      <c r="V41" s="250"/>
    </row>
    <row r="42" spans="1:22" ht="20.100000000000001" customHeight="1">
      <c r="A42" s="250"/>
      <c r="B42" s="283"/>
      <c r="C42" s="283"/>
      <c r="D42" s="283"/>
      <c r="E42" s="283"/>
      <c r="F42" s="283"/>
      <c r="G42" s="283"/>
      <c r="H42" s="283"/>
      <c r="I42" s="250"/>
      <c r="J42" s="250"/>
      <c r="K42" s="294"/>
      <c r="L42" s="283"/>
      <c r="M42" s="250"/>
      <c r="N42" s="250"/>
      <c r="O42" s="250"/>
      <c r="P42" s="250"/>
      <c r="Q42" s="313"/>
      <c r="R42" s="250"/>
      <c r="S42" s="314"/>
      <c r="T42" s="294"/>
      <c r="U42" s="250"/>
      <c r="V42" s="250"/>
    </row>
    <row r="43" spans="1:22" ht="20.100000000000001" customHeight="1">
      <c r="A43" s="250"/>
      <c r="B43" s="283"/>
      <c r="C43" s="283"/>
      <c r="D43" s="283"/>
      <c r="E43" s="283"/>
      <c r="F43" s="283"/>
      <c r="G43" s="283"/>
      <c r="H43" s="283"/>
      <c r="I43" s="250"/>
      <c r="J43" s="250"/>
      <c r="K43" s="294"/>
      <c r="L43" s="283"/>
      <c r="M43" s="250"/>
      <c r="N43" s="250"/>
      <c r="O43" s="250"/>
      <c r="P43" s="250"/>
      <c r="Q43" s="313"/>
      <c r="R43" s="250"/>
      <c r="S43" s="314"/>
      <c r="T43" s="294"/>
      <c r="U43" s="250"/>
      <c r="V43" s="250"/>
    </row>
    <row r="44" spans="1:22" ht="20.100000000000001" customHeight="1">
      <c r="A44" s="250"/>
      <c r="B44" s="283"/>
      <c r="C44" s="283"/>
      <c r="D44" s="283"/>
      <c r="E44" s="283"/>
      <c r="F44" s="283"/>
      <c r="G44" s="283"/>
      <c r="H44" s="283"/>
      <c r="I44" s="250"/>
      <c r="J44" s="250"/>
      <c r="K44" s="294"/>
      <c r="L44" s="283"/>
      <c r="M44" s="250"/>
      <c r="N44" s="250"/>
      <c r="O44" s="250"/>
      <c r="P44" s="250"/>
      <c r="Q44" s="313"/>
      <c r="R44" s="250"/>
      <c r="S44" s="314"/>
      <c r="T44" s="294"/>
      <c r="U44" s="250"/>
      <c r="V44" s="250"/>
    </row>
    <row r="45" spans="1:22" ht="20.100000000000001" customHeight="1">
      <c r="A45" s="250"/>
      <c r="B45" s="283"/>
      <c r="C45" s="283"/>
      <c r="D45" s="283"/>
      <c r="E45" s="283"/>
      <c r="F45" s="283"/>
      <c r="G45" s="283"/>
      <c r="H45" s="283"/>
      <c r="I45" s="250"/>
      <c r="J45" s="250"/>
      <c r="K45" s="294"/>
      <c r="L45" s="283"/>
      <c r="M45" s="250"/>
      <c r="N45" s="250"/>
      <c r="O45" s="250"/>
      <c r="P45" s="250"/>
      <c r="Q45" s="313"/>
      <c r="R45" s="250"/>
      <c r="S45" s="314"/>
      <c r="T45" s="294"/>
      <c r="U45" s="250"/>
      <c r="V45" s="250"/>
    </row>
    <row r="46" spans="1:22" ht="20.100000000000001" customHeight="1">
      <c r="A46" s="250"/>
      <c r="B46" s="283"/>
      <c r="C46" s="283"/>
      <c r="D46" s="283"/>
      <c r="E46" s="283"/>
      <c r="F46" s="283"/>
      <c r="G46" s="283"/>
      <c r="H46" s="283"/>
      <c r="I46" s="250"/>
      <c r="J46" s="250"/>
      <c r="K46" s="294"/>
      <c r="L46" s="283"/>
      <c r="M46" s="250"/>
      <c r="N46" s="250"/>
      <c r="O46" s="250"/>
      <c r="P46" s="250"/>
      <c r="Q46" s="313"/>
      <c r="R46" s="250"/>
      <c r="S46" s="314"/>
      <c r="T46" s="294"/>
      <c r="U46" s="250"/>
      <c r="V46" s="250"/>
    </row>
    <row r="47" spans="1:22" ht="20.100000000000001" customHeight="1">
      <c r="A47" s="250"/>
      <c r="B47" s="283"/>
      <c r="C47" s="283"/>
      <c r="D47" s="283"/>
      <c r="E47" s="283"/>
      <c r="F47" s="283"/>
      <c r="G47" s="283"/>
      <c r="H47" s="283"/>
      <c r="I47" s="250"/>
      <c r="J47" s="250"/>
      <c r="K47" s="294"/>
      <c r="L47" s="283"/>
      <c r="M47" s="250"/>
      <c r="N47" s="250"/>
      <c r="O47" s="250"/>
      <c r="P47" s="250"/>
      <c r="Q47" s="313"/>
      <c r="R47" s="250"/>
      <c r="S47" s="314"/>
      <c r="T47" s="294"/>
      <c r="U47" s="250"/>
      <c r="V47" s="250"/>
    </row>
    <row r="48" spans="1:22" ht="20.100000000000001" customHeight="1">
      <c r="A48" s="250"/>
      <c r="B48" s="283"/>
      <c r="C48" s="283"/>
      <c r="D48" s="283"/>
      <c r="E48" s="283"/>
      <c r="F48" s="283"/>
      <c r="G48" s="283"/>
      <c r="H48" s="283"/>
      <c r="I48" s="250"/>
      <c r="J48" s="250"/>
      <c r="K48" s="294"/>
      <c r="L48" s="283"/>
      <c r="M48" s="250"/>
      <c r="N48" s="250"/>
      <c r="O48" s="250"/>
      <c r="P48" s="250"/>
      <c r="Q48" s="313"/>
      <c r="R48" s="250"/>
      <c r="S48" s="314"/>
      <c r="T48" s="294"/>
      <c r="U48" s="250"/>
      <c r="V48" s="250"/>
    </row>
    <row r="49" spans="1:22" ht="20.100000000000001" customHeight="1">
      <c r="A49" s="250"/>
      <c r="B49" s="283"/>
      <c r="C49" s="283"/>
      <c r="D49" s="283"/>
      <c r="E49" s="283"/>
      <c r="F49" s="283"/>
      <c r="G49" s="283"/>
      <c r="H49" s="283"/>
      <c r="I49" s="250"/>
      <c r="J49" s="250"/>
      <c r="K49" s="294"/>
      <c r="L49" s="283"/>
      <c r="M49" s="250"/>
      <c r="N49" s="250"/>
      <c r="O49" s="250"/>
      <c r="P49" s="250"/>
      <c r="Q49" s="313"/>
      <c r="R49" s="250"/>
      <c r="S49" s="314"/>
      <c r="T49" s="294"/>
      <c r="U49" s="250"/>
      <c r="V49" s="250"/>
    </row>
    <row r="50" spans="1:22" ht="20.100000000000001" customHeight="1">
      <c r="A50" s="250"/>
      <c r="B50" s="283"/>
      <c r="C50" s="283"/>
      <c r="D50" s="283"/>
      <c r="E50" s="283"/>
      <c r="F50" s="283"/>
      <c r="G50" s="283"/>
      <c r="H50" s="283"/>
      <c r="I50" s="250"/>
      <c r="J50" s="250"/>
      <c r="K50" s="294"/>
      <c r="L50" s="283"/>
      <c r="M50" s="250"/>
      <c r="N50" s="250"/>
      <c r="O50" s="250"/>
      <c r="P50" s="250"/>
      <c r="Q50" s="313"/>
      <c r="R50" s="250"/>
      <c r="S50" s="314"/>
      <c r="T50" s="294"/>
      <c r="U50" s="250"/>
      <c r="V50" s="250"/>
    </row>
    <row r="51" spans="1:22" ht="20.100000000000001" customHeight="1">
      <c r="A51" s="250"/>
      <c r="B51" s="283"/>
      <c r="C51" s="283"/>
      <c r="D51" s="283"/>
      <c r="E51" s="283"/>
      <c r="F51" s="283"/>
      <c r="G51" s="283"/>
      <c r="H51" s="283"/>
      <c r="I51" s="250"/>
      <c r="J51" s="250"/>
      <c r="K51" s="294"/>
      <c r="L51" s="283"/>
      <c r="M51" s="250"/>
      <c r="N51" s="250"/>
      <c r="O51" s="250"/>
      <c r="P51" s="250"/>
      <c r="Q51" s="313"/>
      <c r="R51" s="250"/>
      <c r="S51" s="314"/>
      <c r="T51" s="294"/>
      <c r="U51" s="250"/>
      <c r="V51" s="250"/>
    </row>
    <row r="52" spans="1:22" ht="20.100000000000001" customHeight="1">
      <c r="A52" s="250"/>
      <c r="B52" s="283"/>
      <c r="C52" s="283"/>
      <c r="D52" s="283"/>
      <c r="E52" s="283"/>
      <c r="F52" s="283"/>
      <c r="G52" s="283"/>
      <c r="H52" s="283"/>
      <c r="I52" s="250"/>
      <c r="J52" s="250"/>
      <c r="K52" s="294"/>
      <c r="L52" s="283"/>
      <c r="M52" s="250"/>
      <c r="N52" s="250"/>
      <c r="O52" s="250"/>
      <c r="P52" s="250"/>
      <c r="Q52" s="313"/>
      <c r="R52" s="250"/>
      <c r="S52" s="314"/>
      <c r="T52" s="294"/>
      <c r="U52" s="250"/>
      <c r="V52" s="250"/>
    </row>
    <row r="53" spans="1:22" ht="20.100000000000001" customHeight="1">
      <c r="A53" s="250"/>
      <c r="B53" s="283"/>
      <c r="C53" s="283"/>
      <c r="D53" s="283"/>
      <c r="E53" s="283"/>
      <c r="F53" s="283"/>
      <c r="G53" s="283"/>
      <c r="H53" s="283"/>
      <c r="I53" s="250"/>
      <c r="J53" s="250"/>
      <c r="K53" s="294"/>
      <c r="L53" s="283"/>
      <c r="M53" s="250"/>
      <c r="N53" s="250"/>
      <c r="O53" s="250"/>
      <c r="P53" s="250"/>
      <c r="Q53" s="313"/>
      <c r="R53" s="250"/>
      <c r="S53" s="314"/>
      <c r="T53" s="294"/>
      <c r="U53" s="250"/>
      <c r="V53" s="250"/>
    </row>
    <row r="54" spans="1:22" ht="20.100000000000001" customHeight="1">
      <c r="A54" s="250"/>
      <c r="B54" s="283"/>
      <c r="C54" s="283"/>
      <c r="D54" s="283"/>
      <c r="E54" s="283"/>
      <c r="F54" s="283"/>
      <c r="G54" s="283"/>
      <c r="H54" s="283"/>
      <c r="I54" s="250"/>
      <c r="J54" s="250"/>
      <c r="K54" s="294"/>
      <c r="L54" s="283"/>
      <c r="M54" s="250"/>
      <c r="N54" s="250"/>
      <c r="O54" s="250"/>
      <c r="P54" s="250"/>
      <c r="Q54" s="313"/>
      <c r="R54" s="250"/>
      <c r="S54" s="314"/>
      <c r="T54" s="294"/>
      <c r="U54" s="250"/>
      <c r="V54" s="250"/>
    </row>
    <row r="55" spans="1:22" ht="20.100000000000001" customHeight="1">
      <c r="A55" s="250"/>
      <c r="B55" s="283"/>
      <c r="C55" s="283"/>
      <c r="D55" s="283"/>
      <c r="E55" s="283"/>
      <c r="F55" s="283"/>
      <c r="G55" s="283"/>
      <c r="H55" s="283"/>
      <c r="I55" s="250"/>
      <c r="J55" s="250"/>
      <c r="K55" s="294"/>
      <c r="L55" s="283"/>
      <c r="M55" s="250"/>
      <c r="N55" s="250"/>
      <c r="O55" s="250"/>
      <c r="P55" s="250"/>
      <c r="Q55" s="313"/>
      <c r="R55" s="250"/>
      <c r="S55" s="314"/>
      <c r="T55" s="294"/>
      <c r="U55" s="250"/>
      <c r="V55" s="250"/>
    </row>
    <row r="56" spans="1:22" ht="20.100000000000001" customHeight="1">
      <c r="A56" s="250"/>
      <c r="B56" s="283"/>
      <c r="C56" s="283"/>
      <c r="D56" s="283"/>
      <c r="E56" s="283"/>
      <c r="F56" s="283"/>
      <c r="G56" s="283"/>
      <c r="H56" s="283"/>
      <c r="I56" s="250"/>
      <c r="J56" s="250"/>
      <c r="K56" s="294"/>
      <c r="L56" s="283"/>
      <c r="M56" s="250"/>
      <c r="N56" s="250"/>
      <c r="O56" s="250"/>
      <c r="P56" s="250"/>
      <c r="Q56" s="313"/>
      <c r="R56" s="250"/>
      <c r="S56" s="314"/>
      <c r="T56" s="294"/>
      <c r="U56" s="250"/>
      <c r="V56" s="250"/>
    </row>
    <row r="57" spans="1:22" ht="20.100000000000001" customHeight="1">
      <c r="A57" s="250"/>
      <c r="B57" s="283"/>
      <c r="C57" s="283"/>
      <c r="D57" s="283"/>
      <c r="E57" s="283"/>
      <c r="F57" s="283"/>
      <c r="G57" s="283"/>
      <c r="H57" s="283"/>
      <c r="I57" s="250"/>
      <c r="J57" s="250"/>
      <c r="K57" s="294"/>
      <c r="L57" s="283"/>
      <c r="M57" s="250"/>
      <c r="N57" s="250"/>
      <c r="O57" s="250"/>
      <c r="P57" s="250"/>
      <c r="Q57" s="313"/>
      <c r="R57" s="250"/>
      <c r="S57" s="314"/>
      <c r="T57" s="294"/>
      <c r="U57" s="250"/>
      <c r="V57" s="250"/>
    </row>
    <row r="58" spans="1:22" ht="20.100000000000001" customHeight="1">
      <c r="A58" s="250"/>
      <c r="B58" s="283"/>
      <c r="C58" s="283"/>
      <c r="D58" s="283"/>
      <c r="E58" s="283"/>
      <c r="F58" s="283"/>
      <c r="G58" s="283"/>
      <c r="H58" s="283"/>
      <c r="I58" s="250"/>
      <c r="J58" s="250"/>
      <c r="K58" s="294"/>
      <c r="L58" s="283"/>
      <c r="M58" s="250"/>
      <c r="N58" s="250"/>
      <c r="O58" s="250"/>
      <c r="P58" s="250"/>
      <c r="Q58" s="313"/>
      <c r="R58" s="250"/>
      <c r="S58" s="314"/>
      <c r="T58" s="294"/>
      <c r="U58" s="250"/>
      <c r="V58" s="250"/>
    </row>
    <row r="59" spans="1:22" ht="20.100000000000001" customHeight="1">
      <c r="A59" s="250"/>
      <c r="B59" s="283"/>
      <c r="C59" s="283"/>
      <c r="D59" s="283"/>
      <c r="E59" s="283"/>
      <c r="F59" s="283"/>
      <c r="G59" s="283"/>
      <c r="H59" s="283"/>
      <c r="I59" s="250"/>
      <c r="J59" s="250"/>
      <c r="K59" s="294"/>
      <c r="L59" s="283"/>
      <c r="M59" s="250"/>
      <c r="N59" s="250"/>
      <c r="O59" s="250"/>
      <c r="P59" s="250"/>
      <c r="Q59" s="313"/>
      <c r="R59" s="250"/>
      <c r="S59" s="314"/>
      <c r="T59" s="294"/>
      <c r="U59" s="250"/>
      <c r="V59" s="250"/>
    </row>
    <row r="60" spans="1:22" ht="20.100000000000001" customHeight="1">
      <c r="A60" s="250"/>
      <c r="B60" s="283"/>
      <c r="C60" s="283"/>
      <c r="D60" s="283"/>
      <c r="E60" s="283"/>
      <c r="F60" s="283"/>
      <c r="G60" s="283"/>
      <c r="H60" s="283"/>
      <c r="I60" s="250"/>
      <c r="J60" s="250"/>
      <c r="K60" s="294"/>
      <c r="L60" s="283"/>
      <c r="M60" s="250"/>
      <c r="N60" s="250"/>
      <c r="O60" s="250"/>
      <c r="P60" s="250"/>
      <c r="Q60" s="313"/>
      <c r="R60" s="250"/>
      <c r="S60" s="314"/>
      <c r="T60" s="294"/>
      <c r="U60" s="250"/>
      <c r="V60" s="250"/>
    </row>
    <row r="61" spans="1:22" ht="20.100000000000001" customHeight="1">
      <c r="A61" s="250"/>
      <c r="B61" s="283"/>
      <c r="C61" s="283"/>
      <c r="D61" s="283"/>
      <c r="E61" s="283"/>
      <c r="F61" s="283"/>
      <c r="G61" s="283"/>
      <c r="H61" s="283"/>
      <c r="I61" s="250"/>
      <c r="J61" s="250"/>
      <c r="K61" s="294"/>
      <c r="L61" s="283"/>
      <c r="M61" s="250"/>
      <c r="N61" s="250"/>
      <c r="O61" s="250"/>
      <c r="P61" s="250"/>
      <c r="Q61" s="313"/>
      <c r="R61" s="250"/>
      <c r="S61" s="314"/>
      <c r="T61" s="294"/>
      <c r="U61" s="250"/>
      <c r="V61" s="250"/>
    </row>
    <row r="62" spans="1:22" ht="20.100000000000001" customHeight="1">
      <c r="A62" s="250"/>
      <c r="B62" s="283"/>
      <c r="C62" s="283"/>
      <c r="D62" s="283"/>
      <c r="E62" s="283"/>
      <c r="F62" s="283"/>
      <c r="G62" s="283"/>
      <c r="H62" s="283"/>
      <c r="I62" s="250"/>
      <c r="J62" s="250"/>
      <c r="K62" s="294"/>
      <c r="L62" s="283"/>
      <c r="M62" s="250"/>
      <c r="N62" s="250"/>
      <c r="O62" s="250"/>
      <c r="P62" s="250"/>
      <c r="Q62" s="313"/>
      <c r="R62" s="250"/>
      <c r="S62" s="314"/>
      <c r="T62" s="294"/>
      <c r="U62" s="250"/>
      <c r="V62" s="250"/>
    </row>
    <row r="63" spans="1:22" ht="20.100000000000001" customHeight="1">
      <c r="A63" s="250"/>
      <c r="B63" s="283"/>
      <c r="C63" s="283"/>
      <c r="D63" s="283"/>
      <c r="E63" s="283"/>
      <c r="F63" s="283"/>
      <c r="G63" s="283"/>
      <c r="H63" s="283"/>
      <c r="I63" s="250"/>
      <c r="J63" s="250"/>
      <c r="K63" s="294"/>
      <c r="L63" s="283"/>
      <c r="M63" s="250"/>
      <c r="N63" s="250"/>
      <c r="O63" s="250"/>
      <c r="P63" s="250"/>
      <c r="Q63" s="313"/>
      <c r="R63" s="250"/>
      <c r="S63" s="314"/>
      <c r="T63" s="294"/>
      <c r="U63" s="250"/>
      <c r="V63" s="250"/>
    </row>
    <row r="64" spans="1:22" ht="20.100000000000001" customHeight="1">
      <c r="A64" s="250"/>
      <c r="B64" s="283"/>
      <c r="C64" s="283"/>
      <c r="D64" s="283"/>
      <c r="E64" s="283"/>
      <c r="F64" s="283"/>
      <c r="G64" s="283"/>
      <c r="H64" s="283"/>
      <c r="I64" s="250"/>
      <c r="J64" s="250"/>
      <c r="K64" s="294"/>
      <c r="L64" s="283"/>
      <c r="M64" s="250"/>
      <c r="N64" s="250"/>
      <c r="O64" s="250"/>
      <c r="P64" s="250"/>
      <c r="Q64" s="313"/>
      <c r="R64" s="250"/>
      <c r="S64" s="314"/>
      <c r="T64" s="294"/>
      <c r="U64" s="250"/>
      <c r="V64" s="250"/>
    </row>
    <row r="65" spans="1:22" ht="20.100000000000001" customHeight="1">
      <c r="A65" s="250"/>
      <c r="B65" s="283"/>
      <c r="C65" s="283"/>
      <c r="D65" s="283"/>
      <c r="E65" s="283"/>
      <c r="F65" s="283"/>
      <c r="G65" s="283"/>
      <c r="H65" s="283"/>
      <c r="I65" s="250"/>
      <c r="J65" s="250"/>
      <c r="K65" s="294"/>
      <c r="L65" s="283"/>
      <c r="M65" s="250"/>
      <c r="N65" s="250"/>
      <c r="O65" s="250"/>
      <c r="P65" s="250"/>
      <c r="Q65" s="313"/>
      <c r="R65" s="250"/>
      <c r="S65" s="314"/>
      <c r="T65" s="294"/>
      <c r="U65" s="250"/>
      <c r="V65" s="250"/>
    </row>
    <row r="66" spans="1:22" ht="20.100000000000001" customHeight="1">
      <c r="A66" s="250"/>
      <c r="B66" s="283"/>
      <c r="C66" s="283"/>
      <c r="D66" s="283"/>
      <c r="E66" s="283"/>
      <c r="F66" s="283"/>
      <c r="G66" s="283"/>
      <c r="H66" s="283"/>
      <c r="I66" s="250"/>
      <c r="J66" s="250"/>
      <c r="K66" s="294"/>
      <c r="L66" s="283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50"/>
      <c r="B67" s="283"/>
      <c r="C67" s="283"/>
      <c r="D67" s="283"/>
      <c r="E67" s="283"/>
      <c r="F67" s="283"/>
      <c r="G67" s="283"/>
      <c r="H67" s="283"/>
      <c r="I67" s="250"/>
      <c r="J67" s="250"/>
      <c r="K67" s="294"/>
      <c r="L67" s="283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50"/>
      <c r="B68" s="283"/>
      <c r="C68" s="283"/>
      <c r="D68" s="283"/>
      <c r="E68" s="283"/>
      <c r="F68" s="283"/>
      <c r="G68" s="283"/>
      <c r="H68" s="283"/>
      <c r="I68" s="250"/>
      <c r="J68" s="250"/>
      <c r="K68" s="294"/>
      <c r="L68" s="283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50"/>
      <c r="B69" s="283"/>
      <c r="C69" s="283"/>
      <c r="D69" s="283"/>
      <c r="E69" s="283"/>
      <c r="F69" s="283"/>
      <c r="G69" s="283"/>
      <c r="H69" s="283"/>
      <c r="I69" s="250"/>
      <c r="J69" s="250"/>
      <c r="K69" s="294"/>
      <c r="L69" s="283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50"/>
      <c r="B70" s="283"/>
      <c r="C70" s="283"/>
      <c r="D70" s="283"/>
      <c r="E70" s="283"/>
      <c r="F70" s="283"/>
      <c r="G70" s="283"/>
      <c r="H70" s="283"/>
      <c r="I70" s="250"/>
      <c r="J70" s="250"/>
      <c r="K70" s="294"/>
      <c r="L70" s="283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50"/>
      <c r="B71" s="283"/>
      <c r="C71" s="283"/>
      <c r="D71" s="283"/>
      <c r="E71" s="283"/>
      <c r="F71" s="283"/>
      <c r="G71" s="283"/>
      <c r="H71" s="283"/>
      <c r="I71" s="250"/>
      <c r="J71" s="250"/>
      <c r="K71" s="294"/>
      <c r="L71" s="283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50"/>
      <c r="B72" s="283"/>
      <c r="C72" s="283"/>
      <c r="D72" s="283"/>
      <c r="E72" s="283"/>
      <c r="F72" s="283"/>
      <c r="G72" s="283"/>
      <c r="H72" s="283"/>
      <c r="I72" s="250"/>
      <c r="J72" s="250"/>
      <c r="K72" s="294"/>
      <c r="L72" s="283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50"/>
      <c r="B73" s="283"/>
      <c r="C73" s="283"/>
      <c r="D73" s="283"/>
      <c r="E73" s="283"/>
      <c r="F73" s="283"/>
      <c r="G73" s="283"/>
      <c r="H73" s="283"/>
      <c r="I73" s="250"/>
      <c r="J73" s="250"/>
      <c r="K73" s="294"/>
      <c r="L73" s="283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50"/>
      <c r="B74" s="283"/>
      <c r="C74" s="283"/>
      <c r="D74" s="283"/>
      <c r="E74" s="283"/>
      <c r="F74" s="283"/>
      <c r="G74" s="283"/>
      <c r="H74" s="283"/>
      <c r="I74" s="250"/>
      <c r="J74" s="250"/>
      <c r="K74" s="294"/>
      <c r="L74" s="283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50"/>
      <c r="B75" s="283"/>
      <c r="C75" s="283"/>
      <c r="D75" s="283"/>
      <c r="E75" s="283"/>
      <c r="F75" s="283"/>
      <c r="G75" s="283"/>
      <c r="H75" s="283"/>
      <c r="I75" s="250"/>
      <c r="J75" s="250"/>
      <c r="K75" s="294"/>
      <c r="L75" s="283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50"/>
      <c r="B76" s="283"/>
      <c r="C76" s="283"/>
      <c r="D76" s="283"/>
      <c r="E76" s="283"/>
      <c r="F76" s="283"/>
      <c r="G76" s="283"/>
      <c r="H76" s="283"/>
      <c r="I76" s="250"/>
      <c r="J76" s="250"/>
      <c r="K76" s="294"/>
      <c r="L76" s="283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50"/>
      <c r="B77" s="283"/>
      <c r="C77" s="283"/>
      <c r="D77" s="283"/>
      <c r="E77" s="283"/>
      <c r="F77" s="283"/>
      <c r="G77" s="283"/>
      <c r="H77" s="283"/>
      <c r="I77" s="250"/>
      <c r="J77" s="250"/>
      <c r="K77" s="294"/>
      <c r="L77" s="283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50"/>
      <c r="B78" s="283"/>
      <c r="C78" s="283"/>
      <c r="D78" s="283"/>
      <c r="E78" s="283"/>
      <c r="F78" s="283"/>
      <c r="G78" s="283"/>
      <c r="H78" s="283"/>
      <c r="I78" s="250"/>
      <c r="J78" s="250"/>
      <c r="K78" s="294"/>
      <c r="L78" s="283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50"/>
      <c r="B79" s="283"/>
      <c r="C79" s="283"/>
      <c r="D79" s="283"/>
      <c r="E79" s="283"/>
      <c r="F79" s="283"/>
      <c r="G79" s="283"/>
      <c r="H79" s="283"/>
      <c r="I79" s="250"/>
      <c r="J79" s="250"/>
      <c r="K79" s="294"/>
      <c r="L79" s="283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50"/>
      <c r="B80" s="283"/>
      <c r="C80" s="283"/>
      <c r="D80" s="283"/>
      <c r="E80" s="283"/>
      <c r="F80" s="283"/>
      <c r="G80" s="283"/>
      <c r="H80" s="283"/>
      <c r="I80" s="250"/>
      <c r="J80" s="250"/>
      <c r="K80" s="294"/>
      <c r="L80" s="283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50"/>
      <c r="B81" s="283"/>
      <c r="C81" s="283"/>
      <c r="D81" s="283"/>
      <c r="E81" s="283"/>
      <c r="F81" s="283"/>
      <c r="G81" s="283"/>
      <c r="H81" s="283"/>
      <c r="I81" s="250"/>
      <c r="J81" s="250"/>
      <c r="K81" s="294"/>
      <c r="L81" s="283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50"/>
      <c r="B82" s="283"/>
      <c r="C82" s="283"/>
      <c r="D82" s="283"/>
      <c r="E82" s="283"/>
      <c r="F82" s="283"/>
      <c r="G82" s="283"/>
      <c r="H82" s="283"/>
      <c r="I82" s="250"/>
      <c r="J82" s="250"/>
      <c r="K82" s="294"/>
      <c r="L82" s="283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50"/>
      <c r="B83" s="283"/>
      <c r="C83" s="283"/>
      <c r="D83" s="283"/>
      <c r="E83" s="283"/>
      <c r="F83" s="283"/>
      <c r="G83" s="283"/>
      <c r="H83" s="283"/>
      <c r="I83" s="250"/>
      <c r="J83" s="250"/>
      <c r="K83" s="294"/>
      <c r="L83" s="283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50"/>
      <c r="B84" s="283"/>
      <c r="C84" s="283"/>
      <c r="D84" s="283"/>
      <c r="E84" s="283"/>
      <c r="F84" s="283"/>
      <c r="G84" s="283"/>
      <c r="H84" s="283"/>
      <c r="I84" s="250"/>
      <c r="J84" s="250"/>
      <c r="K84" s="294"/>
      <c r="L84" s="283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50"/>
      <c r="B85" s="283"/>
      <c r="C85" s="283"/>
      <c r="D85" s="283"/>
      <c r="E85" s="283"/>
      <c r="F85" s="283"/>
      <c r="G85" s="283"/>
      <c r="H85" s="283"/>
      <c r="I85" s="250"/>
      <c r="J85" s="250"/>
      <c r="K85" s="294"/>
      <c r="L85" s="283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83"/>
      <c r="D86" s="283"/>
      <c r="E86" s="283"/>
      <c r="F86" s="283"/>
      <c r="G86" s="283"/>
      <c r="H86" s="283"/>
      <c r="I86" s="250"/>
      <c r="J86" s="250"/>
      <c r="K86" s="294"/>
      <c r="L86" s="283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83"/>
      <c r="D87" s="283"/>
      <c r="E87" s="283"/>
      <c r="F87" s="283"/>
      <c r="G87" s="283"/>
      <c r="H87" s="283"/>
      <c r="I87" s="250"/>
      <c r="J87" s="250"/>
      <c r="K87" s="294"/>
      <c r="L87" s="283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83"/>
      <c r="D88" s="283"/>
      <c r="E88" s="283"/>
      <c r="F88" s="283"/>
      <c r="G88" s="283"/>
      <c r="H88" s="283"/>
      <c r="I88" s="250"/>
      <c r="J88" s="250"/>
      <c r="K88" s="294"/>
      <c r="L88" s="283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83"/>
      <c r="D89" s="283"/>
      <c r="E89" s="283"/>
      <c r="F89" s="283"/>
      <c r="G89" s="283"/>
      <c r="H89" s="283"/>
      <c r="I89" s="250"/>
      <c r="J89" s="250"/>
      <c r="K89" s="294"/>
      <c r="L89" s="283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83"/>
      <c r="D90" s="283"/>
      <c r="E90" s="283"/>
      <c r="F90" s="283"/>
      <c r="G90" s="283"/>
      <c r="H90" s="283"/>
      <c r="I90" s="250"/>
      <c r="J90" s="250"/>
      <c r="K90" s="294"/>
      <c r="L90" s="283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83"/>
      <c r="D91" s="283"/>
      <c r="E91" s="283"/>
      <c r="F91" s="283"/>
      <c r="G91" s="283"/>
      <c r="H91" s="283"/>
      <c r="I91" s="250"/>
      <c r="J91" s="250"/>
      <c r="K91" s="294"/>
      <c r="L91" s="283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>
      <c r="A92" s="250"/>
      <c r="B92" s="283"/>
      <c r="C92" s="283"/>
      <c r="D92" s="283"/>
      <c r="E92" s="283"/>
      <c r="F92" s="283"/>
      <c r="G92" s="283"/>
      <c r="H92" s="283"/>
      <c r="I92" s="250"/>
      <c r="J92" s="250"/>
      <c r="K92" s="294"/>
      <c r="L92" s="283"/>
      <c r="M92" s="250"/>
      <c r="N92" s="250"/>
      <c r="O92" s="250"/>
      <c r="P92" s="250"/>
      <c r="Q92" s="313"/>
      <c r="R92" s="250"/>
      <c r="S92" s="314"/>
      <c r="T92" s="294"/>
      <c r="U92" s="250"/>
      <c r="V92" s="250"/>
    </row>
    <row r="93" spans="1:22" ht="20.100000000000001" customHeight="1">
      <c r="A93" s="250"/>
      <c r="B93" s="283"/>
      <c r="C93" s="283"/>
      <c r="D93" s="283"/>
      <c r="E93" s="283"/>
      <c r="F93" s="283"/>
      <c r="G93" s="283"/>
      <c r="H93" s="283"/>
      <c r="I93" s="250"/>
      <c r="J93" s="250"/>
      <c r="K93" s="294"/>
      <c r="L93" s="283"/>
      <c r="M93" s="250"/>
      <c r="N93" s="250"/>
      <c r="O93" s="250"/>
      <c r="P93" s="250"/>
      <c r="Q93" s="313"/>
      <c r="R93" s="250"/>
      <c r="S93" s="314"/>
      <c r="T93" s="294"/>
      <c r="U93" s="250"/>
      <c r="V93" s="250"/>
    </row>
    <row r="94" spans="1:22" ht="20.100000000000001" customHeight="1">
      <c r="A94" s="250"/>
      <c r="B94" s="283"/>
      <c r="C94" s="283"/>
      <c r="D94" s="283"/>
      <c r="E94" s="283"/>
      <c r="F94" s="283"/>
      <c r="G94" s="283"/>
      <c r="H94" s="283"/>
      <c r="I94" s="250"/>
      <c r="J94" s="250"/>
      <c r="K94" s="294"/>
      <c r="L94" s="283"/>
      <c r="M94" s="250"/>
      <c r="N94" s="250"/>
      <c r="O94" s="250"/>
      <c r="P94" s="250"/>
      <c r="Q94" s="313"/>
      <c r="R94" s="250"/>
      <c r="S94" s="314"/>
      <c r="T94" s="294"/>
      <c r="U94" s="250"/>
      <c r="V94" s="250"/>
    </row>
    <row r="95" spans="1:22" ht="20.100000000000001" customHeight="1">
      <c r="A95" s="250"/>
      <c r="B95" s="283"/>
      <c r="C95" s="283"/>
      <c r="D95" s="283"/>
      <c r="E95" s="283"/>
      <c r="F95" s="283"/>
      <c r="G95" s="283"/>
      <c r="H95" s="283"/>
      <c r="I95" s="250"/>
      <c r="J95" s="250"/>
      <c r="K95" s="294"/>
      <c r="L95" s="283"/>
      <c r="M95" s="250"/>
      <c r="N95" s="250"/>
      <c r="O95" s="250"/>
      <c r="P95" s="250"/>
      <c r="Q95" s="313"/>
      <c r="R95" s="250"/>
      <c r="S95" s="314"/>
      <c r="T95" s="294"/>
      <c r="U95" s="250"/>
      <c r="V95" s="250"/>
    </row>
    <row r="96" spans="1:22" ht="20.100000000000001" customHeight="1">
      <c r="A96" s="250"/>
      <c r="B96" s="283"/>
      <c r="C96" s="283"/>
      <c r="D96" s="283"/>
      <c r="E96" s="283"/>
      <c r="F96" s="283"/>
      <c r="G96" s="283"/>
      <c r="H96" s="283"/>
      <c r="I96" s="250"/>
      <c r="J96" s="250"/>
      <c r="K96" s="294"/>
      <c r="L96" s="283"/>
      <c r="M96" s="250"/>
      <c r="N96" s="250"/>
      <c r="O96" s="250"/>
      <c r="P96" s="250"/>
      <c r="Q96" s="313"/>
      <c r="R96" s="250"/>
      <c r="S96" s="314"/>
      <c r="T96" s="294"/>
      <c r="U96" s="250"/>
      <c r="V96" s="250"/>
    </row>
    <row r="97" spans="1:22" ht="20.100000000000001" customHeight="1">
      <c r="A97" s="250"/>
      <c r="B97" s="283"/>
      <c r="C97" s="283"/>
      <c r="D97" s="283"/>
      <c r="E97" s="283"/>
      <c r="F97" s="283"/>
      <c r="G97" s="283"/>
      <c r="H97" s="283"/>
      <c r="I97" s="250"/>
      <c r="J97" s="250"/>
      <c r="K97" s="294"/>
      <c r="L97" s="283"/>
      <c r="M97" s="250"/>
      <c r="N97" s="250"/>
      <c r="O97" s="250"/>
      <c r="P97" s="250"/>
      <c r="Q97" s="313"/>
      <c r="R97" s="250"/>
      <c r="S97" s="314"/>
      <c r="T97" s="294"/>
      <c r="U97" s="250"/>
      <c r="V97" s="250"/>
    </row>
    <row r="98" spans="1:22" ht="20.100000000000001" customHeight="1">
      <c r="A98" s="250"/>
      <c r="B98" s="283"/>
      <c r="C98" s="283"/>
      <c r="D98" s="283"/>
      <c r="E98" s="283"/>
      <c r="F98" s="283"/>
      <c r="G98" s="283"/>
      <c r="H98" s="283"/>
      <c r="I98" s="250"/>
      <c r="J98" s="250"/>
      <c r="K98" s="294"/>
      <c r="L98" s="283"/>
      <c r="M98" s="250"/>
      <c r="N98" s="250"/>
      <c r="O98" s="250"/>
      <c r="P98" s="250"/>
      <c r="Q98" s="313"/>
      <c r="R98" s="250"/>
      <c r="S98" s="314"/>
      <c r="T98" s="294"/>
      <c r="U98" s="250"/>
      <c r="V98" s="250"/>
    </row>
    <row r="99" spans="1:22" ht="20.100000000000001" customHeight="1">
      <c r="A99" s="250"/>
      <c r="B99" s="283"/>
      <c r="C99" s="283"/>
      <c r="D99" s="283"/>
      <c r="E99" s="283"/>
      <c r="F99" s="283"/>
      <c r="G99" s="283"/>
      <c r="H99" s="283"/>
      <c r="I99" s="250"/>
      <c r="J99" s="250"/>
      <c r="K99" s="294"/>
      <c r="L99" s="283"/>
      <c r="M99" s="250"/>
      <c r="N99" s="250"/>
      <c r="O99" s="250"/>
      <c r="P99" s="250"/>
      <c r="Q99" s="313"/>
      <c r="R99" s="250"/>
      <c r="S99" s="314"/>
      <c r="T99" s="294"/>
      <c r="U99" s="250"/>
      <c r="V99" s="250"/>
    </row>
    <row r="100" spans="1:22" ht="20.100000000000001" customHeight="1">
      <c r="A100" s="250"/>
      <c r="B100" s="283"/>
      <c r="C100" s="283"/>
      <c r="D100" s="283"/>
      <c r="E100" s="283"/>
      <c r="F100" s="283"/>
      <c r="G100" s="283"/>
      <c r="H100" s="283"/>
      <c r="I100" s="250"/>
      <c r="J100" s="250"/>
      <c r="K100" s="294"/>
      <c r="L100" s="283"/>
      <c r="M100" s="250"/>
      <c r="N100" s="250"/>
      <c r="O100" s="250"/>
      <c r="P100" s="250"/>
      <c r="Q100" s="313"/>
      <c r="R100" s="250"/>
      <c r="S100" s="314"/>
      <c r="T100" s="294"/>
      <c r="U100" s="250"/>
      <c r="V100" s="250"/>
    </row>
    <row r="101" spans="1:22" ht="20.100000000000001" customHeight="1">
      <c r="A101" s="250"/>
      <c r="B101" s="283"/>
      <c r="C101" s="283"/>
      <c r="D101" s="283"/>
      <c r="E101" s="283"/>
      <c r="F101" s="283"/>
      <c r="G101" s="283"/>
      <c r="H101" s="283"/>
      <c r="I101" s="250"/>
      <c r="J101" s="250"/>
      <c r="K101" s="294"/>
      <c r="L101" s="283"/>
      <c r="M101" s="250"/>
      <c r="N101" s="250"/>
      <c r="O101" s="250"/>
      <c r="P101" s="250"/>
      <c r="Q101" s="313"/>
      <c r="R101" s="250"/>
      <c r="S101" s="314"/>
      <c r="T101" s="294"/>
      <c r="U101" s="250"/>
      <c r="V101" s="250"/>
    </row>
    <row r="102" spans="1:22" ht="20.100000000000001" customHeight="1">
      <c r="A102" s="250"/>
      <c r="B102" s="283"/>
      <c r="C102" s="283"/>
      <c r="D102" s="283"/>
      <c r="E102" s="283"/>
      <c r="F102" s="283"/>
      <c r="G102" s="283"/>
      <c r="H102" s="283"/>
      <c r="I102" s="250"/>
      <c r="J102" s="250"/>
      <c r="K102" s="294"/>
      <c r="L102" s="283"/>
      <c r="M102" s="250"/>
      <c r="N102" s="250"/>
      <c r="O102" s="250"/>
      <c r="P102" s="250"/>
      <c r="Q102" s="313"/>
      <c r="R102" s="250"/>
      <c r="S102" s="314"/>
      <c r="T102" s="294"/>
      <c r="U102" s="250"/>
      <c r="V102" s="250"/>
    </row>
    <row r="103" spans="1:22" ht="20.100000000000001" customHeight="1">
      <c r="A103" s="250"/>
      <c r="B103" s="283"/>
      <c r="C103" s="283"/>
      <c r="D103" s="283"/>
      <c r="E103" s="283"/>
      <c r="F103" s="283"/>
      <c r="G103" s="283"/>
      <c r="H103" s="283"/>
      <c r="I103" s="250"/>
      <c r="J103" s="250"/>
      <c r="K103" s="294"/>
      <c r="L103" s="283"/>
      <c r="M103" s="250"/>
      <c r="N103" s="250"/>
      <c r="O103" s="250"/>
      <c r="P103" s="250"/>
      <c r="Q103" s="313"/>
      <c r="R103" s="250"/>
      <c r="S103" s="314"/>
      <c r="T103" s="294"/>
      <c r="U103" s="250"/>
      <c r="V103" s="250"/>
    </row>
    <row r="104" spans="1:22" ht="20.100000000000001" customHeight="1">
      <c r="A104" s="250"/>
      <c r="B104" s="283"/>
      <c r="C104" s="283"/>
      <c r="D104" s="283"/>
      <c r="E104" s="283"/>
      <c r="F104" s="283"/>
      <c r="G104" s="283"/>
      <c r="H104" s="283"/>
      <c r="I104" s="250"/>
      <c r="J104" s="250"/>
      <c r="K104" s="294"/>
      <c r="L104" s="283"/>
      <c r="M104" s="250"/>
      <c r="N104" s="250"/>
      <c r="O104" s="250"/>
      <c r="P104" s="250"/>
      <c r="Q104" s="313"/>
      <c r="R104" s="250"/>
      <c r="S104" s="314"/>
      <c r="T104" s="294"/>
      <c r="U104" s="250"/>
      <c r="V104" s="250"/>
    </row>
    <row r="105" spans="1:22" ht="20.100000000000001" customHeight="1">
      <c r="A105" s="250"/>
      <c r="B105" s="283"/>
      <c r="C105" s="283"/>
      <c r="D105" s="283"/>
      <c r="E105" s="283"/>
      <c r="F105" s="283"/>
      <c r="G105" s="283"/>
      <c r="H105" s="283"/>
      <c r="I105" s="250"/>
      <c r="J105" s="250"/>
      <c r="K105" s="294"/>
      <c r="L105" s="283"/>
      <c r="M105" s="250"/>
      <c r="N105" s="250"/>
      <c r="O105" s="250"/>
      <c r="P105" s="250"/>
      <c r="Q105" s="313"/>
      <c r="R105" s="250"/>
      <c r="S105" s="314"/>
      <c r="T105" s="294"/>
      <c r="U105" s="250"/>
      <c r="V105" s="250"/>
    </row>
    <row r="106" spans="1:22" ht="20.100000000000001" customHeight="1">
      <c r="A106" s="250"/>
      <c r="B106" s="283"/>
      <c r="C106" s="283"/>
      <c r="D106" s="283"/>
      <c r="E106" s="283"/>
      <c r="F106" s="283"/>
      <c r="G106" s="283"/>
      <c r="H106" s="283"/>
      <c r="I106" s="250"/>
      <c r="J106" s="250"/>
      <c r="K106" s="294"/>
      <c r="L106" s="283"/>
      <c r="M106" s="250"/>
      <c r="N106" s="250"/>
      <c r="O106" s="250"/>
      <c r="P106" s="250"/>
      <c r="Q106" s="313"/>
      <c r="R106" s="250"/>
      <c r="S106" s="314"/>
      <c r="T106" s="294"/>
      <c r="U106" s="250"/>
      <c r="V106" s="250"/>
    </row>
    <row r="107" spans="1:22" ht="20.100000000000001" customHeight="1">
      <c r="A107" s="250"/>
      <c r="B107" s="283"/>
      <c r="C107" s="283"/>
      <c r="D107" s="283"/>
      <c r="E107" s="283"/>
      <c r="F107" s="283"/>
      <c r="G107" s="283"/>
      <c r="H107" s="283"/>
      <c r="I107" s="250"/>
      <c r="J107" s="250"/>
      <c r="K107" s="294"/>
      <c r="L107" s="283"/>
      <c r="M107" s="250"/>
      <c r="N107" s="250"/>
      <c r="O107" s="250"/>
      <c r="P107" s="250"/>
      <c r="Q107" s="313"/>
      <c r="R107" s="250"/>
      <c r="S107" s="314"/>
      <c r="T107" s="294"/>
      <c r="U107" s="250"/>
      <c r="V107" s="250"/>
    </row>
    <row r="108" spans="1:22" ht="20.100000000000001" customHeight="1">
      <c r="A108" s="250"/>
      <c r="B108" s="283"/>
      <c r="C108" s="283"/>
      <c r="D108" s="283"/>
      <c r="E108" s="283"/>
      <c r="F108" s="283"/>
      <c r="G108" s="283"/>
      <c r="H108" s="283"/>
      <c r="I108" s="250"/>
      <c r="J108" s="250"/>
      <c r="K108" s="294"/>
      <c r="L108" s="283"/>
      <c r="M108" s="250"/>
      <c r="N108" s="250"/>
      <c r="O108" s="250"/>
      <c r="P108" s="250"/>
      <c r="Q108" s="313"/>
      <c r="R108" s="250"/>
      <c r="S108" s="314"/>
      <c r="T108" s="294"/>
      <c r="U108" s="250"/>
      <c r="V108" s="250"/>
    </row>
    <row r="109" spans="1:22" ht="20.100000000000001" customHeight="1">
      <c r="A109" s="250"/>
      <c r="B109" s="283"/>
      <c r="C109" s="283"/>
      <c r="D109" s="283"/>
      <c r="E109" s="283"/>
      <c r="F109" s="283"/>
      <c r="G109" s="283"/>
      <c r="H109" s="283"/>
      <c r="I109" s="250"/>
      <c r="J109" s="250"/>
      <c r="K109" s="294"/>
      <c r="L109" s="283"/>
      <c r="M109" s="250"/>
      <c r="N109" s="250"/>
      <c r="O109" s="250"/>
      <c r="P109" s="250"/>
      <c r="Q109" s="313"/>
      <c r="R109" s="250"/>
      <c r="S109" s="314"/>
      <c r="T109" s="294"/>
      <c r="U109" s="250"/>
      <c r="V109" s="250"/>
    </row>
    <row r="110" spans="1:22" ht="20.100000000000001" customHeight="1">
      <c r="A110" s="250"/>
      <c r="B110" s="283"/>
      <c r="C110" s="283"/>
      <c r="D110" s="283"/>
      <c r="E110" s="283"/>
      <c r="F110" s="283"/>
      <c r="G110" s="283"/>
      <c r="H110" s="283"/>
      <c r="I110" s="250"/>
      <c r="J110" s="250"/>
      <c r="K110" s="294"/>
      <c r="L110" s="283"/>
      <c r="M110" s="250"/>
      <c r="N110" s="250"/>
      <c r="O110" s="250"/>
      <c r="P110" s="250"/>
      <c r="Q110" s="313"/>
      <c r="R110" s="250"/>
      <c r="S110" s="314"/>
      <c r="T110" s="294"/>
      <c r="U110" s="250"/>
      <c r="V110" s="250"/>
    </row>
    <row r="111" spans="1:22" ht="20.100000000000001" customHeight="1">
      <c r="A111" s="250"/>
      <c r="B111" s="283"/>
      <c r="C111" s="283"/>
      <c r="D111" s="283"/>
      <c r="E111" s="283"/>
      <c r="F111" s="283"/>
      <c r="G111" s="283"/>
      <c r="H111" s="283"/>
      <c r="I111" s="250"/>
      <c r="J111" s="250"/>
      <c r="K111" s="294"/>
      <c r="L111" s="283"/>
      <c r="M111" s="250"/>
      <c r="N111" s="250"/>
      <c r="O111" s="250"/>
      <c r="P111" s="250"/>
      <c r="Q111" s="313"/>
      <c r="R111" s="250"/>
      <c r="S111" s="314"/>
      <c r="T111" s="294"/>
      <c r="U111" s="250"/>
      <c r="V111" s="250"/>
    </row>
    <row r="112" spans="1:22" ht="20.100000000000001" customHeight="1">
      <c r="A112" s="250"/>
      <c r="B112" s="283"/>
      <c r="C112" s="283"/>
      <c r="D112" s="283"/>
      <c r="E112" s="283"/>
      <c r="F112" s="283"/>
      <c r="G112" s="283"/>
      <c r="H112" s="283"/>
      <c r="I112" s="250"/>
      <c r="J112" s="250"/>
      <c r="K112" s="294"/>
      <c r="L112" s="283"/>
      <c r="M112" s="250"/>
      <c r="N112" s="250"/>
      <c r="O112" s="250"/>
      <c r="P112" s="250"/>
      <c r="Q112" s="313"/>
      <c r="R112" s="250"/>
      <c r="S112" s="314"/>
      <c r="T112" s="294"/>
      <c r="U112" s="250"/>
      <c r="V112" s="250"/>
    </row>
    <row r="113" spans="1:22" ht="20.100000000000001" customHeight="1">
      <c r="A113" s="250"/>
      <c r="B113" s="283"/>
      <c r="C113" s="283"/>
      <c r="D113" s="283"/>
      <c r="E113" s="283"/>
      <c r="F113" s="283"/>
      <c r="G113" s="283"/>
      <c r="H113" s="283"/>
      <c r="I113" s="250"/>
      <c r="J113" s="250"/>
      <c r="K113" s="294"/>
      <c r="L113" s="283"/>
      <c r="M113" s="250"/>
      <c r="N113" s="250"/>
      <c r="O113" s="250"/>
      <c r="P113" s="250"/>
      <c r="Q113" s="313"/>
      <c r="R113" s="250"/>
      <c r="S113" s="314"/>
      <c r="T113" s="294"/>
      <c r="U113" s="250"/>
      <c r="V113" s="250"/>
    </row>
    <row r="114" spans="1:22" ht="20.100000000000001" customHeight="1">
      <c r="A114" s="250"/>
      <c r="B114" s="283"/>
      <c r="C114" s="283"/>
      <c r="D114" s="283"/>
      <c r="E114" s="283"/>
      <c r="F114" s="283"/>
      <c r="G114" s="283"/>
      <c r="H114" s="283"/>
      <c r="I114" s="250"/>
      <c r="J114" s="250"/>
      <c r="K114" s="294"/>
      <c r="L114" s="283"/>
      <c r="M114" s="250"/>
      <c r="N114" s="250"/>
      <c r="O114" s="250"/>
      <c r="P114" s="250"/>
      <c r="Q114" s="313"/>
      <c r="R114" s="250"/>
      <c r="S114" s="314"/>
      <c r="T114" s="294"/>
      <c r="U114" s="250"/>
      <c r="V114" s="250"/>
    </row>
    <row r="115" spans="1:22" ht="20.100000000000001" customHeight="1">
      <c r="A115" s="250"/>
      <c r="B115" s="283"/>
      <c r="C115" s="283"/>
      <c r="D115" s="283"/>
      <c r="E115" s="283"/>
      <c r="F115" s="283"/>
      <c r="G115" s="283"/>
      <c r="H115" s="283"/>
      <c r="I115" s="250"/>
      <c r="J115" s="250"/>
      <c r="K115" s="294"/>
      <c r="L115" s="283"/>
      <c r="M115" s="250"/>
      <c r="N115" s="250"/>
      <c r="O115" s="250"/>
      <c r="P115" s="250"/>
      <c r="Q115" s="313"/>
      <c r="R115" s="250"/>
      <c r="S115" s="314"/>
      <c r="T115" s="294"/>
      <c r="U115" s="250"/>
      <c r="V115" s="250"/>
    </row>
    <row r="116" spans="1:22" ht="20.100000000000001" customHeight="1">
      <c r="A116" s="250"/>
      <c r="B116" s="283"/>
      <c r="C116" s="283"/>
      <c r="D116" s="283"/>
      <c r="E116" s="283"/>
      <c r="F116" s="283"/>
      <c r="G116" s="283"/>
      <c r="H116" s="283"/>
      <c r="I116" s="250"/>
      <c r="J116" s="250"/>
      <c r="K116" s="294"/>
      <c r="L116" s="283"/>
      <c r="M116" s="250"/>
      <c r="N116" s="250"/>
      <c r="O116" s="250"/>
      <c r="P116" s="250"/>
      <c r="Q116" s="313"/>
      <c r="R116" s="250"/>
      <c r="S116" s="314"/>
      <c r="T116" s="294"/>
      <c r="U116" s="250"/>
      <c r="V116" s="250"/>
    </row>
    <row r="117" spans="1:22" ht="20.100000000000001" customHeight="1">
      <c r="A117" s="250"/>
      <c r="B117" s="283"/>
      <c r="C117" s="283"/>
      <c r="D117" s="283"/>
      <c r="E117" s="283"/>
      <c r="F117" s="283"/>
      <c r="G117" s="283"/>
      <c r="H117" s="283"/>
      <c r="I117" s="250"/>
      <c r="J117" s="250"/>
      <c r="K117" s="294"/>
      <c r="L117" s="283"/>
      <c r="M117" s="250"/>
      <c r="N117" s="250"/>
      <c r="O117" s="250"/>
      <c r="P117" s="250"/>
      <c r="Q117" s="313"/>
      <c r="R117" s="250"/>
      <c r="S117" s="314"/>
      <c r="T117" s="294"/>
      <c r="U117" s="250"/>
      <c r="V117" s="250"/>
    </row>
    <row r="118" spans="1:22" ht="20.100000000000001" customHeight="1">
      <c r="A118" s="250"/>
      <c r="B118" s="283"/>
      <c r="C118" s="283"/>
      <c r="D118" s="283"/>
      <c r="E118" s="283"/>
      <c r="F118" s="283"/>
      <c r="G118" s="283"/>
      <c r="H118" s="283"/>
      <c r="I118" s="250"/>
      <c r="J118" s="250"/>
      <c r="K118" s="294"/>
      <c r="L118" s="283"/>
      <c r="M118" s="250"/>
      <c r="N118" s="250"/>
      <c r="O118" s="250"/>
      <c r="P118" s="250"/>
      <c r="Q118" s="313"/>
      <c r="R118" s="250"/>
      <c r="S118" s="314"/>
      <c r="T118" s="294"/>
      <c r="U118" s="250"/>
      <c r="V118" s="250"/>
    </row>
    <row r="119" spans="1:22" ht="20.100000000000001" customHeight="1">
      <c r="A119" s="250"/>
      <c r="B119" s="283"/>
      <c r="C119" s="283"/>
      <c r="D119" s="283"/>
      <c r="E119" s="283"/>
      <c r="F119" s="283"/>
      <c r="G119" s="283"/>
      <c r="H119" s="283"/>
      <c r="I119" s="250"/>
      <c r="J119" s="250"/>
      <c r="K119" s="294"/>
      <c r="L119" s="283"/>
      <c r="M119" s="250"/>
      <c r="N119" s="250"/>
      <c r="O119" s="250"/>
      <c r="P119" s="250"/>
      <c r="Q119" s="313"/>
      <c r="R119" s="250"/>
      <c r="S119" s="314"/>
      <c r="T119" s="294"/>
      <c r="U119" s="250"/>
      <c r="V119" s="250"/>
    </row>
    <row r="120" spans="1:22" ht="20.100000000000001" customHeight="1">
      <c r="A120" s="250"/>
      <c r="B120" s="283"/>
      <c r="C120" s="283"/>
      <c r="D120" s="283"/>
      <c r="E120" s="283"/>
      <c r="F120" s="283"/>
      <c r="G120" s="283"/>
      <c r="H120" s="283"/>
      <c r="I120" s="250"/>
      <c r="J120" s="250"/>
      <c r="K120" s="294"/>
      <c r="L120" s="283"/>
      <c r="M120" s="250"/>
      <c r="N120" s="250"/>
      <c r="O120" s="250"/>
      <c r="P120" s="250"/>
      <c r="Q120" s="313"/>
      <c r="R120" s="250"/>
      <c r="S120" s="314"/>
      <c r="T120" s="294"/>
      <c r="U120" s="250"/>
      <c r="V120" s="250"/>
    </row>
    <row r="121" spans="1:22" ht="20.100000000000001" customHeight="1">
      <c r="A121" s="250"/>
      <c r="B121" s="283"/>
      <c r="C121" s="283"/>
      <c r="D121" s="283"/>
      <c r="E121" s="283"/>
      <c r="F121" s="283"/>
      <c r="G121" s="283"/>
      <c r="H121" s="283"/>
      <c r="I121" s="250"/>
      <c r="J121" s="250"/>
      <c r="K121" s="294"/>
      <c r="L121" s="283"/>
      <c r="M121" s="250"/>
      <c r="N121" s="250"/>
      <c r="O121" s="250"/>
      <c r="P121" s="250"/>
      <c r="Q121" s="313"/>
      <c r="R121" s="250"/>
      <c r="S121" s="314"/>
      <c r="T121" s="294"/>
      <c r="U121" s="250"/>
      <c r="V121" s="250"/>
    </row>
    <row r="122" spans="1:22" ht="20.100000000000001" customHeight="1">
      <c r="A122" s="250"/>
      <c r="B122" s="283"/>
      <c r="C122" s="283"/>
      <c r="D122" s="283"/>
      <c r="E122" s="283"/>
      <c r="F122" s="283"/>
      <c r="G122" s="283"/>
      <c r="H122" s="283"/>
      <c r="I122" s="250"/>
      <c r="J122" s="250"/>
      <c r="K122" s="294"/>
      <c r="L122" s="283"/>
      <c r="M122" s="250"/>
      <c r="N122" s="250"/>
      <c r="O122" s="250"/>
      <c r="P122" s="250"/>
      <c r="Q122" s="313"/>
      <c r="R122" s="250"/>
      <c r="S122" s="314"/>
      <c r="T122" s="294"/>
      <c r="U122" s="250"/>
      <c r="V122" s="250"/>
    </row>
    <row r="123" spans="1:22" ht="20.100000000000001" customHeight="1">
      <c r="A123" s="250"/>
      <c r="B123" s="283"/>
      <c r="C123" s="283"/>
      <c r="D123" s="283"/>
      <c r="E123" s="283"/>
      <c r="F123" s="283"/>
      <c r="G123" s="283"/>
      <c r="H123" s="283"/>
      <c r="I123" s="250"/>
      <c r="J123" s="250"/>
      <c r="K123" s="294"/>
      <c r="L123" s="283"/>
      <c r="M123" s="250"/>
      <c r="N123" s="250"/>
      <c r="O123" s="250"/>
      <c r="P123" s="250"/>
      <c r="Q123" s="313"/>
      <c r="R123" s="250"/>
      <c r="S123" s="314"/>
      <c r="T123" s="294"/>
      <c r="U123" s="250"/>
      <c r="V123" s="250"/>
    </row>
    <row r="124" spans="1:22" ht="20.100000000000001" customHeight="1">
      <c r="A124" s="250"/>
      <c r="B124" s="283"/>
      <c r="C124" s="283"/>
      <c r="D124" s="283"/>
      <c r="E124" s="283"/>
      <c r="F124" s="283"/>
      <c r="G124" s="283"/>
      <c r="H124" s="283"/>
      <c r="I124" s="250"/>
      <c r="J124" s="250"/>
      <c r="K124" s="294"/>
      <c r="L124" s="283"/>
      <c r="M124" s="250"/>
      <c r="N124" s="250"/>
      <c r="O124" s="250"/>
      <c r="P124" s="250"/>
      <c r="Q124" s="313"/>
      <c r="R124" s="250"/>
      <c r="S124" s="314"/>
      <c r="T124" s="294"/>
      <c r="U124" s="250"/>
      <c r="V124" s="250"/>
    </row>
    <row r="125" spans="1:22" ht="20.100000000000001" customHeight="1">
      <c r="A125" s="250"/>
      <c r="B125" s="283"/>
      <c r="C125" s="283"/>
      <c r="D125" s="283"/>
      <c r="E125" s="283"/>
      <c r="F125" s="283"/>
      <c r="G125" s="283"/>
      <c r="H125" s="283"/>
      <c r="I125" s="250"/>
      <c r="J125" s="250"/>
      <c r="K125" s="294"/>
      <c r="L125" s="283"/>
      <c r="M125" s="250"/>
      <c r="N125" s="250"/>
      <c r="O125" s="250"/>
      <c r="P125" s="250"/>
      <c r="Q125" s="313"/>
      <c r="R125" s="250"/>
      <c r="S125" s="314"/>
      <c r="T125" s="294"/>
      <c r="U125" s="250"/>
      <c r="V125" s="250"/>
    </row>
    <row r="126" spans="1:22" ht="20.100000000000001" customHeight="1">
      <c r="A126" s="250"/>
      <c r="B126" s="283"/>
      <c r="C126" s="283"/>
      <c r="D126" s="283"/>
      <c r="E126" s="283"/>
      <c r="F126" s="283"/>
      <c r="G126" s="283"/>
      <c r="H126" s="283"/>
      <c r="I126" s="250"/>
      <c r="J126" s="250"/>
      <c r="K126" s="294"/>
      <c r="L126" s="283"/>
      <c r="M126" s="250"/>
      <c r="N126" s="250"/>
      <c r="O126" s="250"/>
      <c r="P126" s="250"/>
      <c r="Q126" s="313"/>
      <c r="R126" s="250"/>
      <c r="S126" s="314"/>
      <c r="T126" s="294"/>
      <c r="U126" s="250"/>
      <c r="V126" s="250"/>
    </row>
    <row r="127" spans="1:22" ht="20.100000000000001" customHeight="1">
      <c r="A127" s="250"/>
      <c r="B127" s="283"/>
      <c r="C127" s="283"/>
      <c r="D127" s="283"/>
      <c r="E127" s="283"/>
      <c r="F127" s="283"/>
      <c r="G127" s="283"/>
      <c r="H127" s="283"/>
      <c r="I127" s="250"/>
      <c r="J127" s="250"/>
      <c r="K127" s="294"/>
      <c r="L127" s="283"/>
      <c r="M127" s="250"/>
      <c r="N127" s="250"/>
      <c r="O127" s="250"/>
      <c r="P127" s="250"/>
      <c r="Q127" s="313"/>
      <c r="R127" s="250"/>
      <c r="S127" s="314"/>
      <c r="T127" s="294"/>
      <c r="U127" s="250"/>
      <c r="V127" s="250"/>
    </row>
    <row r="128" spans="1:22" ht="20.100000000000001" customHeight="1">
      <c r="A128" s="250"/>
      <c r="B128" s="283"/>
      <c r="C128" s="283"/>
      <c r="D128" s="283"/>
      <c r="E128" s="283"/>
      <c r="F128" s="283"/>
      <c r="G128" s="283"/>
      <c r="H128" s="283"/>
      <c r="I128" s="250"/>
      <c r="J128" s="250"/>
      <c r="K128" s="294"/>
      <c r="L128" s="283"/>
      <c r="M128" s="250"/>
      <c r="N128" s="250"/>
      <c r="O128" s="250"/>
      <c r="P128" s="250"/>
      <c r="Q128" s="313"/>
      <c r="R128" s="250"/>
      <c r="S128" s="314"/>
      <c r="T128" s="294"/>
      <c r="U128" s="250"/>
      <c r="V128" s="250"/>
    </row>
    <row r="129" spans="1:22" ht="20.100000000000001" customHeight="1">
      <c r="A129" s="250"/>
      <c r="B129" s="283"/>
      <c r="C129" s="283"/>
      <c r="D129" s="283"/>
      <c r="E129" s="283"/>
      <c r="F129" s="283"/>
      <c r="G129" s="283"/>
      <c r="H129" s="283"/>
      <c r="I129" s="250"/>
      <c r="J129" s="250"/>
      <c r="K129" s="294"/>
      <c r="L129" s="283"/>
      <c r="M129" s="250"/>
      <c r="N129" s="250"/>
      <c r="O129" s="250"/>
      <c r="P129" s="250"/>
      <c r="Q129" s="313"/>
      <c r="R129" s="250"/>
      <c r="S129" s="314"/>
      <c r="T129" s="294"/>
      <c r="U129" s="250"/>
      <c r="V129" s="250"/>
    </row>
    <row r="130" spans="1:22" ht="20.100000000000001" customHeight="1">
      <c r="A130" s="250"/>
      <c r="B130" s="283"/>
      <c r="C130" s="283"/>
      <c r="D130" s="283"/>
      <c r="E130" s="283"/>
      <c r="F130" s="283"/>
      <c r="G130" s="283"/>
      <c r="H130" s="283"/>
      <c r="I130" s="250"/>
      <c r="J130" s="250"/>
      <c r="K130" s="294"/>
      <c r="L130" s="283"/>
      <c r="M130" s="250"/>
      <c r="N130" s="250"/>
      <c r="O130" s="250"/>
      <c r="P130" s="250"/>
      <c r="Q130" s="313"/>
      <c r="R130" s="250"/>
      <c r="S130" s="314"/>
      <c r="T130" s="294"/>
      <c r="U130" s="250"/>
      <c r="V130" s="250"/>
    </row>
    <row r="131" spans="1:22" ht="20.100000000000001" customHeight="1">
      <c r="A131" s="250"/>
      <c r="B131" s="283"/>
      <c r="C131" s="283"/>
      <c r="D131" s="283"/>
      <c r="E131" s="283"/>
      <c r="F131" s="283"/>
      <c r="G131" s="283"/>
      <c r="H131" s="283"/>
      <c r="I131" s="250"/>
      <c r="J131" s="250"/>
      <c r="K131" s="294"/>
      <c r="L131" s="283"/>
      <c r="M131" s="250"/>
      <c r="N131" s="250"/>
      <c r="O131" s="250"/>
      <c r="P131" s="250"/>
      <c r="Q131" s="313"/>
      <c r="R131" s="250"/>
      <c r="S131" s="314"/>
      <c r="T131" s="294"/>
      <c r="U131" s="250"/>
      <c r="V131" s="250"/>
    </row>
    <row r="132" spans="1:22" ht="20.100000000000001" customHeight="1">
      <c r="A132" s="250"/>
      <c r="B132" s="283"/>
      <c r="C132" s="283"/>
      <c r="D132" s="283"/>
      <c r="E132" s="283"/>
      <c r="F132" s="283"/>
      <c r="G132" s="283"/>
      <c r="H132" s="283"/>
      <c r="I132" s="250"/>
      <c r="J132" s="250"/>
      <c r="K132" s="294"/>
      <c r="L132" s="283"/>
      <c r="M132" s="250"/>
      <c r="N132" s="250"/>
      <c r="O132" s="250"/>
      <c r="P132" s="250"/>
      <c r="Q132" s="313"/>
      <c r="R132" s="250"/>
      <c r="S132" s="314"/>
      <c r="T132" s="294"/>
      <c r="U132" s="250"/>
      <c r="V132" s="250"/>
    </row>
    <row r="133" spans="1:22" ht="20.100000000000001" customHeight="1">
      <c r="A133" s="250"/>
      <c r="B133" s="283"/>
      <c r="C133" s="283"/>
      <c r="D133" s="283"/>
      <c r="E133" s="283"/>
      <c r="F133" s="283"/>
      <c r="G133" s="283"/>
      <c r="H133" s="283"/>
      <c r="I133" s="250"/>
      <c r="J133" s="250"/>
      <c r="K133" s="294"/>
      <c r="L133" s="283"/>
      <c r="M133" s="250"/>
      <c r="N133" s="250"/>
      <c r="O133" s="250"/>
      <c r="P133" s="250"/>
      <c r="Q133" s="313"/>
      <c r="R133" s="250"/>
      <c r="S133" s="314"/>
      <c r="T133" s="294"/>
      <c r="U133" s="250"/>
      <c r="V133" s="250"/>
    </row>
    <row r="134" spans="1:22" ht="20.100000000000001" customHeight="1">
      <c r="A134" s="250"/>
      <c r="B134" s="283"/>
      <c r="C134" s="283"/>
      <c r="D134" s="283"/>
      <c r="E134" s="283"/>
      <c r="F134" s="283"/>
      <c r="G134" s="283"/>
      <c r="H134" s="283"/>
      <c r="I134" s="250"/>
      <c r="J134" s="250"/>
      <c r="K134" s="294"/>
      <c r="L134" s="283"/>
      <c r="M134" s="250"/>
      <c r="N134" s="250"/>
      <c r="O134" s="250"/>
      <c r="P134" s="250"/>
      <c r="Q134" s="313"/>
      <c r="R134" s="250"/>
      <c r="S134" s="314"/>
      <c r="T134" s="294"/>
      <c r="U134" s="250"/>
      <c r="V134" s="250"/>
    </row>
    <row r="135" spans="1:22" ht="20.100000000000001" customHeight="1">
      <c r="A135" s="250"/>
      <c r="B135" s="283"/>
      <c r="C135" s="283"/>
      <c r="D135" s="283"/>
      <c r="E135" s="283"/>
      <c r="F135" s="283"/>
      <c r="G135" s="283"/>
      <c r="H135" s="283"/>
      <c r="I135" s="250"/>
      <c r="J135" s="250"/>
      <c r="K135" s="294"/>
      <c r="L135" s="283"/>
      <c r="M135" s="250"/>
      <c r="N135" s="250"/>
      <c r="O135" s="250"/>
      <c r="P135" s="250"/>
      <c r="Q135" s="313"/>
      <c r="R135" s="250"/>
      <c r="S135" s="314"/>
      <c r="T135" s="294"/>
      <c r="U135" s="250"/>
      <c r="V135" s="250"/>
    </row>
    <row r="136" spans="1:22" ht="20.100000000000001" customHeight="1">
      <c r="A136" s="250"/>
      <c r="B136" s="283"/>
      <c r="C136" s="283"/>
      <c r="D136" s="283"/>
      <c r="E136" s="283"/>
      <c r="F136" s="283"/>
      <c r="G136" s="283"/>
      <c r="H136" s="283"/>
      <c r="I136" s="250"/>
      <c r="J136" s="250"/>
      <c r="K136" s="294"/>
      <c r="L136" s="283"/>
      <c r="M136" s="250"/>
      <c r="N136" s="250"/>
      <c r="O136" s="250"/>
      <c r="P136" s="250"/>
      <c r="Q136" s="313"/>
      <c r="R136" s="250"/>
      <c r="S136" s="314"/>
      <c r="T136" s="294"/>
      <c r="U136" s="250"/>
      <c r="V136" s="250"/>
    </row>
    <row r="137" spans="1:22" ht="20.100000000000001" customHeight="1">
      <c r="A137" s="250"/>
      <c r="B137" s="283"/>
      <c r="C137" s="283"/>
      <c r="D137" s="283"/>
      <c r="E137" s="283"/>
      <c r="F137" s="283"/>
      <c r="G137" s="283"/>
      <c r="H137" s="283"/>
      <c r="I137" s="250"/>
      <c r="J137" s="250"/>
      <c r="K137" s="294"/>
      <c r="L137" s="283"/>
      <c r="M137" s="250"/>
      <c r="N137" s="250"/>
      <c r="O137" s="250"/>
      <c r="P137" s="250"/>
      <c r="Q137" s="313"/>
      <c r="R137" s="250"/>
      <c r="S137" s="314"/>
      <c r="T137" s="294"/>
      <c r="U137" s="250"/>
      <c r="V137" s="250"/>
    </row>
    <row r="138" spans="1:22" ht="20.100000000000001" customHeight="1">
      <c r="A138" s="250"/>
      <c r="B138" s="283"/>
      <c r="C138" s="283"/>
      <c r="D138" s="283"/>
      <c r="E138" s="283"/>
      <c r="F138" s="283"/>
      <c r="G138" s="283"/>
      <c r="H138" s="283"/>
      <c r="I138" s="250"/>
      <c r="J138" s="250"/>
      <c r="K138" s="294"/>
      <c r="L138" s="283"/>
      <c r="M138" s="250"/>
      <c r="N138" s="250"/>
      <c r="O138" s="250"/>
      <c r="P138" s="250"/>
      <c r="Q138" s="313"/>
      <c r="R138" s="250"/>
      <c r="S138" s="314"/>
      <c r="T138" s="294"/>
      <c r="U138" s="250"/>
      <c r="V138" s="250"/>
    </row>
    <row r="139" spans="1:22" ht="20.100000000000001" customHeight="1">
      <c r="A139" s="250"/>
      <c r="B139" s="283"/>
      <c r="C139" s="283"/>
      <c r="D139" s="283"/>
      <c r="E139" s="283"/>
      <c r="F139" s="283"/>
      <c r="G139" s="283"/>
      <c r="H139" s="283"/>
      <c r="I139" s="250"/>
      <c r="J139" s="250"/>
      <c r="K139" s="294"/>
      <c r="L139" s="283"/>
      <c r="M139" s="250"/>
      <c r="N139" s="250"/>
      <c r="O139" s="250"/>
      <c r="P139" s="250"/>
      <c r="Q139" s="313"/>
      <c r="R139" s="250"/>
      <c r="S139" s="314"/>
      <c r="T139" s="294"/>
      <c r="U139" s="250"/>
      <c r="V139" s="250"/>
    </row>
    <row r="140" spans="1:22" ht="20.100000000000001" customHeight="1">
      <c r="A140" s="250"/>
      <c r="B140" s="283"/>
      <c r="C140" s="283"/>
      <c r="D140" s="283"/>
      <c r="E140" s="283"/>
      <c r="F140" s="283"/>
      <c r="G140" s="283"/>
      <c r="H140" s="283"/>
      <c r="I140" s="250"/>
      <c r="J140" s="250"/>
      <c r="K140" s="294"/>
      <c r="L140" s="283"/>
      <c r="M140" s="250"/>
      <c r="N140" s="250"/>
      <c r="O140" s="250"/>
      <c r="P140" s="250"/>
      <c r="Q140" s="313"/>
      <c r="R140" s="250"/>
      <c r="S140" s="314"/>
      <c r="T140" s="294"/>
      <c r="U140" s="250"/>
      <c r="V140" s="250"/>
    </row>
    <row r="141" spans="1:22" ht="20.100000000000001" customHeight="1">
      <c r="A141" s="250"/>
      <c r="B141" s="283"/>
      <c r="C141" s="283"/>
      <c r="D141" s="283"/>
      <c r="E141" s="283"/>
      <c r="F141" s="283"/>
      <c r="G141" s="283"/>
      <c r="H141" s="283"/>
      <c r="I141" s="250"/>
      <c r="J141" s="250"/>
      <c r="K141" s="294"/>
      <c r="L141" s="283"/>
      <c r="M141" s="250"/>
      <c r="N141" s="250"/>
      <c r="O141" s="250"/>
      <c r="P141" s="250"/>
      <c r="Q141" s="313"/>
      <c r="R141" s="250"/>
      <c r="S141" s="314"/>
      <c r="T141" s="294"/>
      <c r="U141" s="250"/>
      <c r="V141" s="250"/>
    </row>
    <row r="142" spans="1:22" ht="20.100000000000001" customHeight="1">
      <c r="A142" s="250"/>
      <c r="B142" s="283"/>
      <c r="C142" s="283"/>
      <c r="D142" s="283"/>
      <c r="E142" s="283"/>
      <c r="F142" s="283"/>
      <c r="G142" s="283"/>
      <c r="H142" s="283"/>
      <c r="I142" s="250"/>
      <c r="J142" s="250"/>
      <c r="K142" s="294"/>
      <c r="L142" s="283"/>
      <c r="M142" s="250"/>
      <c r="N142" s="250"/>
      <c r="O142" s="250"/>
      <c r="P142" s="250"/>
      <c r="Q142" s="313"/>
      <c r="R142" s="250"/>
      <c r="S142" s="314"/>
      <c r="T142" s="294"/>
      <c r="U142" s="250"/>
      <c r="V142" s="250"/>
    </row>
    <row r="143" spans="1:22" ht="20.100000000000001" customHeight="1">
      <c r="A143" s="250"/>
      <c r="B143" s="283"/>
      <c r="C143" s="283"/>
      <c r="D143" s="283"/>
      <c r="E143" s="283"/>
      <c r="F143" s="283"/>
      <c r="G143" s="283"/>
      <c r="H143" s="283"/>
      <c r="I143" s="250"/>
      <c r="J143" s="250"/>
      <c r="K143" s="294"/>
      <c r="L143" s="283"/>
      <c r="M143" s="250"/>
      <c r="N143" s="250"/>
      <c r="O143" s="250"/>
      <c r="P143" s="250"/>
      <c r="Q143" s="313"/>
      <c r="R143" s="250"/>
      <c r="S143" s="314"/>
      <c r="T143" s="294"/>
      <c r="U143" s="250"/>
      <c r="V143" s="250"/>
    </row>
  </sheetData>
  <autoFilter ref="A1:V1"/>
  <mergeCells count="12">
    <mergeCell ref="H9:H10"/>
    <mergeCell ref="B6:B7"/>
    <mergeCell ref="D6:D7"/>
    <mergeCell ref="E6:E7"/>
    <mergeCell ref="F6:F7"/>
    <mergeCell ref="G6:G7"/>
    <mergeCell ref="H6:H7"/>
    <mergeCell ref="B9:B10"/>
    <mergeCell ref="D9:D10"/>
    <mergeCell ref="E9:E10"/>
    <mergeCell ref="F9:F10"/>
    <mergeCell ref="G9:G10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85" zoomScaleNormal="85" workbookViewId="0">
      <pane ySplit="1" topLeftCell="A2" activePane="bottomLeft" state="frozen"/>
      <selection activeCell="W31" sqref="W31"/>
      <selection pane="bottomLeft" activeCell="W31" sqref="W31"/>
    </sheetView>
  </sheetViews>
  <sheetFormatPr defaultColWidth="9" defaultRowHeight="14.25"/>
  <cols>
    <col min="1" max="1" width="4.5" style="235" customWidth="1"/>
    <col min="2" max="2" width="6.25" style="301" customWidth="1"/>
    <col min="3" max="3" width="3.5" style="301" customWidth="1"/>
    <col min="4" max="4" width="6.125" style="301" customWidth="1"/>
    <col min="5" max="6" width="5.25" style="301" customWidth="1"/>
    <col min="7" max="7" width="5.375" style="301" customWidth="1"/>
    <col min="8" max="8" width="5.75" style="301" customWidth="1"/>
    <col min="9" max="9" width="24" style="235" customWidth="1"/>
    <col min="10" max="10" width="36.75" style="235" customWidth="1"/>
    <col min="11" max="11" width="21.2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86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54</v>
      </c>
      <c r="B2" s="283">
        <v>2921</v>
      </c>
      <c r="C2" s="283">
        <v>8</v>
      </c>
      <c r="D2" s="283">
        <v>60</v>
      </c>
      <c r="E2" s="283">
        <v>20</v>
      </c>
      <c r="F2" s="283">
        <v>23</v>
      </c>
      <c r="G2" s="283">
        <v>1</v>
      </c>
      <c r="H2" s="283">
        <v>1</v>
      </c>
      <c r="I2" s="250" t="s">
        <v>2116</v>
      </c>
      <c r="J2" s="260" t="s">
        <v>1196</v>
      </c>
      <c r="K2" s="304" t="s">
        <v>2257</v>
      </c>
      <c r="L2" s="294">
        <v>0.03</v>
      </c>
      <c r="M2" s="31" t="s">
        <v>2258</v>
      </c>
      <c r="N2" s="250" t="s">
        <v>2123</v>
      </c>
      <c r="O2" s="250" t="s">
        <v>2259</v>
      </c>
      <c r="P2" s="250"/>
      <c r="Q2" s="27" t="s">
        <v>2260</v>
      </c>
      <c r="R2" s="317" t="s">
        <v>25</v>
      </c>
      <c r="S2" s="266"/>
      <c r="T2" s="283">
        <v>50000</v>
      </c>
      <c r="U2" s="250"/>
      <c r="V2" s="250" t="s">
        <v>2261</v>
      </c>
    </row>
    <row r="3" spans="1:22" ht="20.100000000000001" customHeight="1">
      <c r="A3" s="234">
        <v>55</v>
      </c>
      <c r="B3" s="283">
        <v>2922</v>
      </c>
      <c r="C3" s="283">
        <v>8</v>
      </c>
      <c r="D3" s="283">
        <v>80</v>
      </c>
      <c r="E3" s="283">
        <v>25</v>
      </c>
      <c r="F3" s="283">
        <v>26</v>
      </c>
      <c r="G3" s="283">
        <v>1</v>
      </c>
      <c r="H3" s="283">
        <v>2</v>
      </c>
      <c r="I3" s="250" t="s">
        <v>2116</v>
      </c>
      <c r="J3" s="260" t="s">
        <v>1220</v>
      </c>
      <c r="K3" s="304" t="s">
        <v>2117</v>
      </c>
      <c r="L3" s="294">
        <v>0.35</v>
      </c>
      <c r="M3" s="31" t="s">
        <v>2258</v>
      </c>
      <c r="N3" s="250" t="s">
        <v>2123</v>
      </c>
      <c r="O3" s="250" t="s">
        <v>2262</v>
      </c>
      <c r="P3" s="250"/>
      <c r="Q3" s="27" t="s">
        <v>2260</v>
      </c>
      <c r="R3" s="317" t="s">
        <v>25</v>
      </c>
      <c r="S3" s="266"/>
      <c r="T3" s="283">
        <v>50000</v>
      </c>
      <c r="U3" s="250"/>
      <c r="V3" s="250" t="s">
        <v>2261</v>
      </c>
    </row>
    <row r="4" spans="1:22" ht="20.100000000000001" customHeight="1">
      <c r="A4" s="234"/>
      <c r="B4" s="283">
        <v>2971</v>
      </c>
      <c r="C4" s="283">
        <v>8</v>
      </c>
      <c r="D4" s="283">
        <v>125</v>
      </c>
      <c r="E4" s="283">
        <v>25</v>
      </c>
      <c r="F4" s="283">
        <v>29</v>
      </c>
      <c r="G4" s="283">
        <v>2</v>
      </c>
      <c r="H4" s="283">
        <v>2</v>
      </c>
      <c r="I4" s="250" t="s">
        <v>2243</v>
      </c>
      <c r="J4" s="260" t="s">
        <v>2200</v>
      </c>
      <c r="K4" s="304" t="s">
        <v>2201</v>
      </c>
      <c r="L4" s="294">
        <v>1.6</v>
      </c>
      <c r="M4" s="31" t="s">
        <v>2258</v>
      </c>
      <c r="N4" s="250" t="s">
        <v>2270</v>
      </c>
      <c r="O4" s="250"/>
      <c r="P4" s="250"/>
      <c r="Q4" s="27" t="s">
        <v>2260</v>
      </c>
      <c r="R4" s="317"/>
      <c r="S4" s="266"/>
      <c r="T4" s="283">
        <v>5000</v>
      </c>
      <c r="U4" s="250"/>
      <c r="V4" s="250"/>
    </row>
    <row r="5" spans="1:22" ht="20.100000000000001" customHeight="1">
      <c r="A5" s="234"/>
      <c r="B5" s="283">
        <v>2971</v>
      </c>
      <c r="C5" s="283">
        <v>8</v>
      </c>
      <c r="D5" s="283">
        <v>125</v>
      </c>
      <c r="E5" s="283">
        <v>25</v>
      </c>
      <c r="F5" s="283">
        <v>29</v>
      </c>
      <c r="G5" s="283">
        <v>2</v>
      </c>
      <c r="H5" s="283">
        <v>2</v>
      </c>
      <c r="I5" s="250" t="s">
        <v>2244</v>
      </c>
      <c r="J5" s="260" t="s">
        <v>2202</v>
      </c>
      <c r="K5" s="304" t="s">
        <v>2203</v>
      </c>
      <c r="L5" s="294">
        <v>1.6</v>
      </c>
      <c r="M5" s="31" t="s">
        <v>2258</v>
      </c>
      <c r="N5" s="250" t="s">
        <v>2270</v>
      </c>
      <c r="O5" s="250"/>
      <c r="P5" s="250"/>
      <c r="Q5" s="27" t="s">
        <v>2260</v>
      </c>
      <c r="R5" s="317"/>
      <c r="S5" s="266"/>
      <c r="T5" s="283">
        <v>5000</v>
      </c>
      <c r="U5" s="250"/>
      <c r="V5" s="250"/>
    </row>
    <row r="6" spans="1:22" ht="20.100000000000001" customHeight="1">
      <c r="A6" s="234"/>
      <c r="B6" s="283">
        <v>2971</v>
      </c>
      <c r="C6" s="283">
        <v>8</v>
      </c>
      <c r="D6" s="283">
        <v>125</v>
      </c>
      <c r="E6" s="283">
        <v>25</v>
      </c>
      <c r="F6" s="283">
        <v>29</v>
      </c>
      <c r="G6" s="283">
        <v>2</v>
      </c>
      <c r="H6" s="283">
        <v>2</v>
      </c>
      <c r="I6" s="250" t="s">
        <v>2245</v>
      </c>
      <c r="J6" s="260" t="s">
        <v>2204</v>
      </c>
      <c r="K6" s="304" t="s">
        <v>2205</v>
      </c>
      <c r="L6" s="294">
        <v>1.6</v>
      </c>
      <c r="M6" s="31" t="s">
        <v>2258</v>
      </c>
      <c r="N6" s="250" t="s">
        <v>2270</v>
      </c>
      <c r="O6" s="250"/>
      <c r="P6" s="250"/>
      <c r="Q6" s="27" t="s">
        <v>2260</v>
      </c>
      <c r="R6" s="317"/>
      <c r="S6" s="266"/>
      <c r="T6" s="283">
        <v>5000</v>
      </c>
      <c r="U6" s="250"/>
      <c r="V6" s="250"/>
    </row>
    <row r="7" spans="1:22" ht="20.100000000000001" customHeight="1">
      <c r="A7" s="234"/>
      <c r="B7" s="283">
        <v>2971</v>
      </c>
      <c r="C7" s="283">
        <v>8</v>
      </c>
      <c r="D7" s="283">
        <v>125</v>
      </c>
      <c r="E7" s="283">
        <v>25</v>
      </c>
      <c r="F7" s="283">
        <v>29</v>
      </c>
      <c r="G7" s="283">
        <v>2</v>
      </c>
      <c r="H7" s="283">
        <v>2</v>
      </c>
      <c r="I7" s="250" t="s">
        <v>2246</v>
      </c>
      <c r="J7" s="260" t="s">
        <v>2206</v>
      </c>
      <c r="K7" s="304" t="s">
        <v>2207</v>
      </c>
      <c r="L7" s="294">
        <v>1.6</v>
      </c>
      <c r="M7" s="31" t="s">
        <v>2258</v>
      </c>
      <c r="N7" s="250" t="s">
        <v>2270</v>
      </c>
      <c r="O7" s="250"/>
      <c r="P7" s="250"/>
      <c r="Q7" s="27" t="s">
        <v>2260</v>
      </c>
      <c r="R7" s="317"/>
      <c r="S7" s="266"/>
      <c r="T7" s="283">
        <v>5000</v>
      </c>
      <c r="U7" s="250"/>
      <c r="V7" s="250"/>
    </row>
    <row r="8" spans="1:22" ht="20.100000000000001" customHeight="1">
      <c r="A8" s="234"/>
      <c r="B8" s="283" t="s">
        <v>2240</v>
      </c>
      <c r="C8" s="283">
        <v>8</v>
      </c>
      <c r="D8" s="283">
        <v>125</v>
      </c>
      <c r="E8" s="283">
        <v>25</v>
      </c>
      <c r="F8" s="283">
        <v>29</v>
      </c>
      <c r="G8" s="283">
        <v>2</v>
      </c>
      <c r="H8" s="283">
        <v>2</v>
      </c>
      <c r="I8" s="250" t="s">
        <v>2247</v>
      </c>
      <c r="J8" s="260" t="s">
        <v>2208</v>
      </c>
      <c r="K8" s="304" t="s">
        <v>2209</v>
      </c>
      <c r="L8" s="294">
        <v>1.6</v>
      </c>
      <c r="M8" s="31" t="s">
        <v>2258</v>
      </c>
      <c r="N8" s="250" t="s">
        <v>2270</v>
      </c>
      <c r="O8" s="250"/>
      <c r="P8" s="250"/>
      <c r="Q8" s="27" t="s">
        <v>2260</v>
      </c>
      <c r="R8" s="317"/>
      <c r="S8" s="266"/>
      <c r="T8" s="283">
        <v>50000</v>
      </c>
      <c r="U8" s="250"/>
      <c r="V8" s="250"/>
    </row>
    <row r="9" spans="1:22" ht="20.100000000000001" customHeight="1">
      <c r="A9" s="234"/>
      <c r="B9" s="283">
        <v>2973</v>
      </c>
      <c r="C9" s="283">
        <v>8</v>
      </c>
      <c r="D9" s="283">
        <v>125</v>
      </c>
      <c r="E9" s="283">
        <v>25</v>
      </c>
      <c r="F9" s="283">
        <v>25</v>
      </c>
      <c r="G9" s="283">
        <v>1</v>
      </c>
      <c r="H9" s="283">
        <v>1</v>
      </c>
      <c r="I9" s="250" t="s">
        <v>2247</v>
      </c>
      <c r="J9" s="260" t="s">
        <v>2210</v>
      </c>
      <c r="K9" s="304" t="s">
        <v>2263</v>
      </c>
      <c r="L9" s="294">
        <v>1.32</v>
      </c>
      <c r="M9" s="31" t="s">
        <v>2258</v>
      </c>
      <c r="N9" s="250" t="s">
        <v>2271</v>
      </c>
      <c r="O9" s="250"/>
      <c r="P9" s="250"/>
      <c r="Q9" s="27" t="s">
        <v>2260</v>
      </c>
      <c r="R9" s="317"/>
      <c r="S9" s="266"/>
      <c r="T9" s="283">
        <v>50000</v>
      </c>
      <c r="U9" s="250"/>
      <c r="V9" s="250"/>
    </row>
    <row r="10" spans="1:22" ht="20.100000000000001" customHeight="1">
      <c r="A10" s="234"/>
      <c r="B10" s="283">
        <v>2973</v>
      </c>
      <c r="C10" s="283">
        <v>8</v>
      </c>
      <c r="D10" s="283">
        <v>125</v>
      </c>
      <c r="E10" s="283">
        <v>25</v>
      </c>
      <c r="F10" s="283">
        <v>25</v>
      </c>
      <c r="G10" s="283">
        <v>1</v>
      </c>
      <c r="H10" s="283">
        <v>1</v>
      </c>
      <c r="I10" s="250" t="s">
        <v>2248</v>
      </c>
      <c r="J10" s="260" t="s">
        <v>2211</v>
      </c>
      <c r="K10" s="304" t="s">
        <v>2212</v>
      </c>
      <c r="L10" s="294">
        <v>1.32</v>
      </c>
      <c r="M10" s="31" t="s">
        <v>2258</v>
      </c>
      <c r="N10" s="250" t="s">
        <v>2271</v>
      </c>
      <c r="O10" s="250"/>
      <c r="P10" s="250"/>
      <c r="Q10" s="27" t="s">
        <v>2260</v>
      </c>
      <c r="R10" s="317"/>
      <c r="S10" s="266"/>
      <c r="T10" s="283">
        <v>5000</v>
      </c>
      <c r="U10" s="250"/>
      <c r="V10" s="250"/>
    </row>
    <row r="11" spans="1:22" ht="20.100000000000001" customHeight="1">
      <c r="A11" s="234"/>
      <c r="B11" s="283">
        <v>2973</v>
      </c>
      <c r="C11" s="283">
        <v>8</v>
      </c>
      <c r="D11" s="283">
        <v>125</v>
      </c>
      <c r="E11" s="283">
        <v>25</v>
      </c>
      <c r="F11" s="283">
        <v>25</v>
      </c>
      <c r="G11" s="283">
        <v>1</v>
      </c>
      <c r="H11" s="283">
        <v>1</v>
      </c>
      <c r="I11" s="250" t="s">
        <v>2249</v>
      </c>
      <c r="J11" s="260" t="s">
        <v>2213</v>
      </c>
      <c r="K11" s="304" t="s">
        <v>2214</v>
      </c>
      <c r="L11" s="294">
        <v>1.32</v>
      </c>
      <c r="M11" s="31" t="s">
        <v>2258</v>
      </c>
      <c r="N11" s="250" t="s">
        <v>2271</v>
      </c>
      <c r="O11" s="250"/>
      <c r="P11" s="250"/>
      <c r="Q11" s="27" t="s">
        <v>2260</v>
      </c>
      <c r="R11" s="317"/>
      <c r="S11" s="266"/>
      <c r="T11" s="283">
        <v>5000</v>
      </c>
      <c r="U11" s="250"/>
      <c r="V11" s="250"/>
    </row>
    <row r="12" spans="1:22" ht="20.100000000000001" customHeight="1">
      <c r="A12" s="234"/>
      <c r="B12" s="283">
        <v>2973</v>
      </c>
      <c r="C12" s="283">
        <v>8</v>
      </c>
      <c r="D12" s="283">
        <v>125</v>
      </c>
      <c r="E12" s="283">
        <v>25</v>
      </c>
      <c r="F12" s="283">
        <v>25</v>
      </c>
      <c r="G12" s="283">
        <v>1</v>
      </c>
      <c r="H12" s="283">
        <v>1</v>
      </c>
      <c r="I12" s="250" t="s">
        <v>2250</v>
      </c>
      <c r="J12" s="260" t="s">
        <v>2215</v>
      </c>
      <c r="K12" s="304" t="s">
        <v>2216</v>
      </c>
      <c r="L12" s="294">
        <v>1.32</v>
      </c>
      <c r="M12" s="31" t="s">
        <v>2258</v>
      </c>
      <c r="N12" s="250" t="s">
        <v>2271</v>
      </c>
      <c r="O12" s="250"/>
      <c r="P12" s="250"/>
      <c r="Q12" s="27" t="s">
        <v>2260</v>
      </c>
      <c r="R12" s="317"/>
      <c r="S12" s="266"/>
      <c r="T12" s="283">
        <v>5000</v>
      </c>
      <c r="U12" s="250"/>
      <c r="V12" s="250"/>
    </row>
    <row r="13" spans="1:22" ht="20.100000000000001" customHeight="1">
      <c r="A13" s="234"/>
      <c r="B13" s="283">
        <v>2973</v>
      </c>
      <c r="C13" s="283">
        <v>8</v>
      </c>
      <c r="D13" s="283">
        <v>125</v>
      </c>
      <c r="E13" s="283">
        <v>25</v>
      </c>
      <c r="F13" s="283">
        <v>25</v>
      </c>
      <c r="G13" s="283">
        <v>1</v>
      </c>
      <c r="H13" s="283">
        <v>1</v>
      </c>
      <c r="I13" s="250" t="s">
        <v>2246</v>
      </c>
      <c r="J13" s="260" t="s">
        <v>2217</v>
      </c>
      <c r="K13" s="304" t="s">
        <v>2218</v>
      </c>
      <c r="L13" s="294">
        <v>1.32</v>
      </c>
      <c r="M13" s="31" t="s">
        <v>2258</v>
      </c>
      <c r="N13" s="250" t="s">
        <v>2271</v>
      </c>
      <c r="O13" s="250"/>
      <c r="P13" s="250"/>
      <c r="Q13" s="27" t="s">
        <v>2260</v>
      </c>
      <c r="R13" s="317"/>
      <c r="S13" s="266"/>
      <c r="T13" s="283">
        <v>5000</v>
      </c>
      <c r="U13" s="250"/>
      <c r="V13" s="250"/>
    </row>
    <row r="14" spans="1:22" ht="20.100000000000001" customHeight="1">
      <c r="A14" s="234"/>
      <c r="B14" s="283">
        <v>3465</v>
      </c>
      <c r="C14" s="283">
        <v>4</v>
      </c>
      <c r="D14" s="283">
        <v>200</v>
      </c>
      <c r="E14" s="283">
        <v>28</v>
      </c>
      <c r="F14" s="283">
        <v>35</v>
      </c>
      <c r="G14" s="283">
        <v>2</v>
      </c>
      <c r="H14" s="283">
        <v>2</v>
      </c>
      <c r="I14" s="250" t="s">
        <v>2247</v>
      </c>
      <c r="J14" s="260" t="s">
        <v>2219</v>
      </c>
      <c r="K14" s="304" t="s">
        <v>2264</v>
      </c>
      <c r="L14" s="294">
        <v>8.98</v>
      </c>
      <c r="M14" s="31" t="s">
        <v>2258</v>
      </c>
      <c r="N14" s="250" t="s">
        <v>2270</v>
      </c>
      <c r="O14" s="250"/>
      <c r="P14" s="250"/>
      <c r="Q14" s="27" t="s">
        <v>2260</v>
      </c>
      <c r="R14" s="317"/>
      <c r="S14" s="266"/>
      <c r="T14" s="283">
        <v>50000</v>
      </c>
      <c r="U14" s="250"/>
      <c r="V14" s="250"/>
    </row>
    <row r="15" spans="1:22" ht="20.100000000000001" customHeight="1">
      <c r="A15" s="234"/>
      <c r="B15" s="283">
        <v>3465</v>
      </c>
      <c r="C15" s="283">
        <v>4</v>
      </c>
      <c r="D15" s="283">
        <v>200</v>
      </c>
      <c r="E15" s="283">
        <v>28</v>
      </c>
      <c r="F15" s="283">
        <v>35</v>
      </c>
      <c r="G15" s="283">
        <v>2</v>
      </c>
      <c r="H15" s="283">
        <v>2</v>
      </c>
      <c r="I15" s="250" t="s">
        <v>2248</v>
      </c>
      <c r="J15" s="260" t="s">
        <v>2220</v>
      </c>
      <c r="K15" s="304" t="s">
        <v>2221</v>
      </c>
      <c r="L15" s="294">
        <v>8.98</v>
      </c>
      <c r="M15" s="31" t="s">
        <v>2258</v>
      </c>
      <c r="N15" s="250" t="s">
        <v>2270</v>
      </c>
      <c r="O15" s="250"/>
      <c r="P15" s="250"/>
      <c r="Q15" s="27" t="s">
        <v>2260</v>
      </c>
      <c r="R15" s="317"/>
      <c r="S15" s="266"/>
      <c r="T15" s="283">
        <v>5000</v>
      </c>
      <c r="U15" s="250"/>
      <c r="V15" s="250"/>
    </row>
    <row r="16" spans="1:22" ht="20.100000000000001" customHeight="1">
      <c r="A16" s="234"/>
      <c r="B16" s="283">
        <v>3465</v>
      </c>
      <c r="C16" s="283">
        <v>4</v>
      </c>
      <c r="D16" s="283">
        <v>200</v>
      </c>
      <c r="E16" s="283">
        <v>28</v>
      </c>
      <c r="F16" s="283">
        <v>35</v>
      </c>
      <c r="G16" s="283">
        <v>2</v>
      </c>
      <c r="H16" s="283">
        <v>2</v>
      </c>
      <c r="I16" s="250" t="s">
        <v>2244</v>
      </c>
      <c r="J16" s="260" t="s">
        <v>2222</v>
      </c>
      <c r="K16" s="304" t="s">
        <v>2223</v>
      </c>
      <c r="L16" s="294">
        <v>8.98</v>
      </c>
      <c r="M16" s="31" t="s">
        <v>2258</v>
      </c>
      <c r="N16" s="250" t="s">
        <v>2270</v>
      </c>
      <c r="O16" s="250"/>
      <c r="P16" s="250"/>
      <c r="Q16" s="27" t="s">
        <v>2260</v>
      </c>
      <c r="R16" s="317"/>
      <c r="S16" s="266"/>
      <c r="T16" s="283">
        <v>5000</v>
      </c>
      <c r="U16" s="250"/>
      <c r="V16" s="250"/>
    </row>
    <row r="17" spans="1:22" ht="20.100000000000001" customHeight="1">
      <c r="A17" s="234"/>
      <c r="B17" s="283">
        <v>3465</v>
      </c>
      <c r="C17" s="283">
        <v>4</v>
      </c>
      <c r="D17" s="283">
        <v>200</v>
      </c>
      <c r="E17" s="283">
        <v>28</v>
      </c>
      <c r="F17" s="283">
        <v>35</v>
      </c>
      <c r="G17" s="283">
        <v>2</v>
      </c>
      <c r="H17" s="283">
        <v>2</v>
      </c>
      <c r="I17" s="250" t="s">
        <v>2250</v>
      </c>
      <c r="J17" s="260" t="s">
        <v>948</v>
      </c>
      <c r="K17" s="304" t="s">
        <v>2224</v>
      </c>
      <c r="L17" s="294">
        <v>8.98</v>
      </c>
      <c r="M17" s="31" t="s">
        <v>2258</v>
      </c>
      <c r="N17" s="250" t="s">
        <v>2270</v>
      </c>
      <c r="O17" s="250"/>
      <c r="P17" s="250"/>
      <c r="Q17" s="27" t="s">
        <v>2260</v>
      </c>
      <c r="R17" s="317"/>
      <c r="S17" s="266"/>
      <c r="T17" s="283">
        <v>5000</v>
      </c>
      <c r="U17" s="250"/>
      <c r="V17" s="250"/>
    </row>
    <row r="18" spans="1:22" ht="20.100000000000001" customHeight="1">
      <c r="A18" s="234"/>
      <c r="B18" s="283">
        <v>3465</v>
      </c>
      <c r="C18" s="283">
        <v>4</v>
      </c>
      <c r="D18" s="283">
        <v>200</v>
      </c>
      <c r="E18" s="283">
        <v>28</v>
      </c>
      <c r="F18" s="283">
        <v>35</v>
      </c>
      <c r="G18" s="283">
        <v>2</v>
      </c>
      <c r="H18" s="283">
        <v>2</v>
      </c>
      <c r="I18" s="250" t="s">
        <v>2251</v>
      </c>
      <c r="J18" s="260" t="s">
        <v>951</v>
      </c>
      <c r="K18" s="304" t="s">
        <v>2266</v>
      </c>
      <c r="L18" s="294">
        <v>8.98</v>
      </c>
      <c r="M18" s="31" t="s">
        <v>2258</v>
      </c>
      <c r="N18" s="250" t="s">
        <v>2270</v>
      </c>
      <c r="O18" s="250"/>
      <c r="P18" s="250"/>
      <c r="Q18" s="27" t="s">
        <v>2260</v>
      </c>
      <c r="R18" s="317"/>
      <c r="S18" s="266"/>
      <c r="T18" s="283">
        <v>5000</v>
      </c>
      <c r="U18" s="250"/>
      <c r="V18" s="250"/>
    </row>
    <row r="19" spans="1:22" ht="20.100000000000001" customHeight="1">
      <c r="A19" s="234"/>
      <c r="B19" s="283">
        <v>3466</v>
      </c>
      <c r="C19" s="283">
        <v>4</v>
      </c>
      <c r="D19" s="283">
        <v>200</v>
      </c>
      <c r="E19" s="283">
        <v>30</v>
      </c>
      <c r="F19" s="283">
        <v>33</v>
      </c>
      <c r="G19" s="283">
        <v>1</v>
      </c>
      <c r="H19" s="283">
        <v>1</v>
      </c>
      <c r="I19" s="250" t="s">
        <v>2252</v>
      </c>
      <c r="J19" s="260" t="s">
        <v>2225</v>
      </c>
      <c r="K19" s="304" t="s">
        <v>2265</v>
      </c>
      <c r="L19" s="294">
        <v>13.74</v>
      </c>
      <c r="M19" s="31" t="s">
        <v>2258</v>
      </c>
      <c r="N19" s="250" t="s">
        <v>2270</v>
      </c>
      <c r="O19" s="250"/>
      <c r="P19" s="250"/>
      <c r="Q19" s="27" t="s">
        <v>2260</v>
      </c>
      <c r="R19" s="317"/>
      <c r="S19" s="266"/>
      <c r="T19" s="283">
        <v>50000</v>
      </c>
      <c r="U19" s="250"/>
      <c r="V19" s="250"/>
    </row>
    <row r="20" spans="1:22" ht="20.100000000000001" customHeight="1">
      <c r="A20" s="234"/>
      <c r="B20" s="283">
        <v>3466</v>
      </c>
      <c r="C20" s="283">
        <v>4</v>
      </c>
      <c r="D20" s="283">
        <v>200</v>
      </c>
      <c r="E20" s="283">
        <v>30</v>
      </c>
      <c r="F20" s="283">
        <v>33</v>
      </c>
      <c r="G20" s="283">
        <v>1</v>
      </c>
      <c r="H20" s="283">
        <v>1</v>
      </c>
      <c r="I20" s="250" t="s">
        <v>2253</v>
      </c>
      <c r="J20" s="260" t="s">
        <v>2226</v>
      </c>
      <c r="K20" s="304" t="s">
        <v>2168</v>
      </c>
      <c r="L20" s="294">
        <v>13.74</v>
      </c>
      <c r="M20" s="31" t="s">
        <v>2258</v>
      </c>
      <c r="N20" s="250" t="s">
        <v>2270</v>
      </c>
      <c r="O20" s="250"/>
      <c r="P20" s="250"/>
      <c r="Q20" s="27" t="s">
        <v>2260</v>
      </c>
      <c r="R20" s="317"/>
      <c r="S20" s="266"/>
      <c r="T20" s="283">
        <v>5000</v>
      </c>
      <c r="U20" s="250"/>
      <c r="V20" s="250"/>
    </row>
    <row r="21" spans="1:22" ht="20.100000000000001" customHeight="1">
      <c r="A21" s="234"/>
      <c r="B21" s="283">
        <v>3466</v>
      </c>
      <c r="C21" s="283">
        <v>4</v>
      </c>
      <c r="D21" s="283">
        <v>200</v>
      </c>
      <c r="E21" s="283">
        <v>30</v>
      </c>
      <c r="F21" s="283">
        <v>33</v>
      </c>
      <c r="G21" s="283">
        <v>1</v>
      </c>
      <c r="H21" s="283">
        <v>1</v>
      </c>
      <c r="I21" s="250" t="s">
        <v>2249</v>
      </c>
      <c r="J21" s="260" t="s">
        <v>2227</v>
      </c>
      <c r="K21" s="304" t="s">
        <v>2267</v>
      </c>
      <c r="L21" s="294">
        <v>13.74</v>
      </c>
      <c r="M21" s="31" t="s">
        <v>2258</v>
      </c>
      <c r="N21" s="250" t="s">
        <v>2270</v>
      </c>
      <c r="O21" s="250"/>
      <c r="P21" s="250"/>
      <c r="Q21" s="27" t="s">
        <v>2260</v>
      </c>
      <c r="R21" s="317"/>
      <c r="S21" s="266"/>
      <c r="T21" s="283">
        <v>5000</v>
      </c>
      <c r="U21" s="250"/>
      <c r="V21" s="250"/>
    </row>
    <row r="22" spans="1:22" ht="20.100000000000001" customHeight="1">
      <c r="A22" s="234"/>
      <c r="B22" s="283">
        <v>3466</v>
      </c>
      <c r="C22" s="283">
        <v>4</v>
      </c>
      <c r="D22" s="283">
        <v>200</v>
      </c>
      <c r="E22" s="283">
        <v>30</v>
      </c>
      <c r="F22" s="283">
        <v>33</v>
      </c>
      <c r="G22" s="283">
        <v>1</v>
      </c>
      <c r="H22" s="283">
        <v>1</v>
      </c>
      <c r="I22" s="250" t="s">
        <v>2254</v>
      </c>
      <c r="J22" s="260" t="s">
        <v>2228</v>
      </c>
      <c r="K22" s="304" t="s">
        <v>2268</v>
      </c>
      <c r="L22" s="294">
        <v>13.74</v>
      </c>
      <c r="M22" s="31" t="s">
        <v>2258</v>
      </c>
      <c r="N22" s="250" t="s">
        <v>2270</v>
      </c>
      <c r="O22" s="250"/>
      <c r="P22" s="250"/>
      <c r="Q22" s="27" t="s">
        <v>2260</v>
      </c>
      <c r="R22" s="317"/>
      <c r="S22" s="266"/>
      <c r="T22" s="283">
        <v>5000</v>
      </c>
      <c r="U22" s="250"/>
      <c r="V22" s="250"/>
    </row>
    <row r="23" spans="1:22" ht="20.100000000000001" customHeight="1">
      <c r="A23" s="234"/>
      <c r="B23" s="283">
        <v>3466</v>
      </c>
      <c r="C23" s="283">
        <v>4</v>
      </c>
      <c r="D23" s="283">
        <v>200</v>
      </c>
      <c r="E23" s="283">
        <v>30</v>
      </c>
      <c r="F23" s="283">
        <v>33</v>
      </c>
      <c r="G23" s="283">
        <v>1</v>
      </c>
      <c r="H23" s="283">
        <v>1</v>
      </c>
      <c r="I23" s="250" t="s">
        <v>2246</v>
      </c>
      <c r="J23" s="260" t="s">
        <v>2229</v>
      </c>
      <c r="K23" s="304" t="s">
        <v>2269</v>
      </c>
      <c r="L23" s="294">
        <v>13.74</v>
      </c>
      <c r="M23" s="31" t="s">
        <v>2258</v>
      </c>
      <c r="N23" s="250" t="s">
        <v>2270</v>
      </c>
      <c r="O23" s="250"/>
      <c r="P23" s="250"/>
      <c r="Q23" s="27" t="s">
        <v>2260</v>
      </c>
      <c r="R23" s="317"/>
      <c r="S23" s="266"/>
      <c r="T23" s="283">
        <v>5000</v>
      </c>
      <c r="U23" s="250"/>
      <c r="V23" s="250"/>
    </row>
    <row r="24" spans="1:22" ht="20.100000000000001" customHeight="1">
      <c r="A24" s="234"/>
      <c r="B24" s="283" t="s">
        <v>2241</v>
      </c>
      <c r="C24" s="283">
        <v>4</v>
      </c>
      <c r="D24" s="283">
        <v>200</v>
      </c>
      <c r="E24" s="283">
        <v>35</v>
      </c>
      <c r="F24" s="283">
        <v>40</v>
      </c>
      <c r="G24" s="283">
        <v>4</v>
      </c>
      <c r="H24" s="283">
        <v>4</v>
      </c>
      <c r="I24" s="250" t="s">
        <v>2247</v>
      </c>
      <c r="J24" s="260" t="s">
        <v>2230</v>
      </c>
      <c r="K24" s="304" t="s">
        <v>2231</v>
      </c>
      <c r="L24" s="294">
        <v>17.600000000000001</v>
      </c>
      <c r="M24" s="31" t="s">
        <v>2258</v>
      </c>
      <c r="N24" s="250" t="s">
        <v>2270</v>
      </c>
      <c r="O24" s="250"/>
      <c r="P24" s="250"/>
      <c r="Q24" s="27" t="s">
        <v>2260</v>
      </c>
      <c r="R24" s="317"/>
      <c r="S24" s="266"/>
      <c r="T24" s="283">
        <v>50000</v>
      </c>
      <c r="U24" s="250"/>
      <c r="V24" s="250"/>
    </row>
    <row r="25" spans="1:22" ht="20.100000000000001" customHeight="1">
      <c r="A25" s="234"/>
      <c r="B25" s="283" t="s">
        <v>2242</v>
      </c>
      <c r="C25" s="283">
        <v>4</v>
      </c>
      <c r="D25" s="283">
        <v>200</v>
      </c>
      <c r="E25" s="283">
        <v>35</v>
      </c>
      <c r="F25" s="283">
        <v>40</v>
      </c>
      <c r="G25" s="283">
        <v>4</v>
      </c>
      <c r="H25" s="283">
        <v>4</v>
      </c>
      <c r="I25" s="250" t="s">
        <v>2255</v>
      </c>
      <c r="J25" s="260" t="s">
        <v>2232</v>
      </c>
      <c r="K25" s="304" t="s">
        <v>2233</v>
      </c>
      <c r="L25" s="294">
        <v>17.600000000000001</v>
      </c>
      <c r="M25" s="31" t="s">
        <v>2258</v>
      </c>
      <c r="N25" s="250" t="s">
        <v>2270</v>
      </c>
      <c r="O25" s="250"/>
      <c r="P25" s="250"/>
      <c r="Q25" s="27" t="s">
        <v>2260</v>
      </c>
      <c r="R25" s="317"/>
      <c r="S25" s="266"/>
      <c r="T25" s="283">
        <v>5000</v>
      </c>
      <c r="U25" s="250"/>
      <c r="V25" s="250"/>
    </row>
    <row r="26" spans="1:22" ht="20.100000000000001" customHeight="1">
      <c r="A26" s="234"/>
      <c r="B26" s="283" t="s">
        <v>2242</v>
      </c>
      <c r="C26" s="283">
        <v>4</v>
      </c>
      <c r="D26" s="283">
        <v>200</v>
      </c>
      <c r="E26" s="283">
        <v>35</v>
      </c>
      <c r="F26" s="283">
        <v>40</v>
      </c>
      <c r="G26" s="283">
        <v>4</v>
      </c>
      <c r="H26" s="283">
        <v>4</v>
      </c>
      <c r="I26" s="250" t="s">
        <v>2256</v>
      </c>
      <c r="J26" s="260" t="s">
        <v>2234</v>
      </c>
      <c r="K26" s="304" t="s">
        <v>2235</v>
      </c>
      <c r="L26" s="294">
        <v>17.600000000000001</v>
      </c>
      <c r="M26" s="31" t="s">
        <v>2258</v>
      </c>
      <c r="N26" s="250" t="s">
        <v>2270</v>
      </c>
      <c r="O26" s="250"/>
      <c r="P26" s="250"/>
      <c r="Q26" s="27" t="s">
        <v>2260</v>
      </c>
      <c r="R26" s="317"/>
      <c r="S26" s="266"/>
      <c r="T26" s="283">
        <v>5000</v>
      </c>
      <c r="U26" s="250"/>
      <c r="V26" s="250"/>
    </row>
    <row r="27" spans="1:22" ht="20.100000000000001" customHeight="1">
      <c r="A27" s="234"/>
      <c r="B27" s="283" t="s">
        <v>2242</v>
      </c>
      <c r="C27" s="283">
        <v>4</v>
      </c>
      <c r="D27" s="283">
        <v>200</v>
      </c>
      <c r="E27" s="283">
        <v>35</v>
      </c>
      <c r="F27" s="283">
        <v>40</v>
      </c>
      <c r="G27" s="283">
        <v>4</v>
      </c>
      <c r="H27" s="283">
        <v>4</v>
      </c>
      <c r="I27" s="250" t="s">
        <v>2254</v>
      </c>
      <c r="J27" s="260" t="s">
        <v>2236</v>
      </c>
      <c r="K27" s="304" t="s">
        <v>2237</v>
      </c>
      <c r="L27" s="294">
        <v>17.600000000000001</v>
      </c>
      <c r="M27" s="31" t="s">
        <v>2258</v>
      </c>
      <c r="N27" s="250" t="s">
        <v>2270</v>
      </c>
      <c r="O27" s="250"/>
      <c r="P27" s="250"/>
      <c r="Q27" s="27" t="s">
        <v>2260</v>
      </c>
      <c r="R27" s="317"/>
      <c r="S27" s="266"/>
      <c r="T27" s="283">
        <v>5000</v>
      </c>
      <c r="U27" s="250"/>
      <c r="V27" s="250"/>
    </row>
    <row r="28" spans="1:22" ht="20.100000000000001" customHeight="1">
      <c r="A28" s="234"/>
      <c r="B28" s="283" t="s">
        <v>2241</v>
      </c>
      <c r="C28" s="283">
        <v>4</v>
      </c>
      <c r="D28" s="283">
        <v>200</v>
      </c>
      <c r="E28" s="283">
        <v>35</v>
      </c>
      <c r="F28" s="283">
        <v>40</v>
      </c>
      <c r="G28" s="283">
        <v>4</v>
      </c>
      <c r="H28" s="283">
        <v>4</v>
      </c>
      <c r="I28" s="250" t="s">
        <v>2251</v>
      </c>
      <c r="J28" s="260" t="s">
        <v>2238</v>
      </c>
      <c r="K28" s="304" t="s">
        <v>2239</v>
      </c>
      <c r="L28" s="294">
        <v>17.600000000000001</v>
      </c>
      <c r="M28" s="31" t="s">
        <v>2258</v>
      </c>
      <c r="N28" s="250" t="s">
        <v>2270</v>
      </c>
      <c r="O28" s="250"/>
      <c r="P28" s="250"/>
      <c r="Q28" s="27" t="s">
        <v>2260</v>
      </c>
      <c r="R28" s="317"/>
      <c r="S28" s="266"/>
      <c r="T28" s="283">
        <v>5000</v>
      </c>
      <c r="U28" s="250"/>
      <c r="V28" s="250"/>
    </row>
  </sheetData>
  <autoFilter ref="A1:V28"/>
  <phoneticPr fontId="1" type="noConversion"/>
  <conditionalFormatting sqref="K2:K28">
    <cfRule type="duplicateValues" dxfId="1" priority="1"/>
    <cfRule type="duplicateValues" dxfId="0" priority="2"/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W31" sqref="W31"/>
    </sheetView>
  </sheetViews>
  <sheetFormatPr defaultRowHeight="14.25"/>
  <sheetData>
    <row r="1" spans="1:22" s="235" customFormat="1" ht="20.100000000000001" customHeight="1">
      <c r="A1" s="234">
        <v>27</v>
      </c>
      <c r="B1" s="319" t="s">
        <v>2019</v>
      </c>
      <c r="C1" s="319">
        <v>2</v>
      </c>
      <c r="D1" s="319">
        <v>150</v>
      </c>
      <c r="E1" s="319">
        <v>30</v>
      </c>
      <c r="F1" s="319">
        <v>30</v>
      </c>
      <c r="G1" s="319">
        <v>1</v>
      </c>
      <c r="H1" s="319">
        <v>1</v>
      </c>
      <c r="I1" s="250" t="s">
        <v>2018</v>
      </c>
      <c r="J1" s="276" t="s">
        <v>2017</v>
      </c>
      <c r="K1" s="289" t="s">
        <v>2016</v>
      </c>
      <c r="L1" s="300">
        <v>1.6</v>
      </c>
      <c r="M1" s="31" t="s">
        <v>1903</v>
      </c>
      <c r="N1" s="250" t="s">
        <v>2036</v>
      </c>
      <c r="O1" s="250"/>
      <c r="P1" s="250"/>
      <c r="Q1" s="27" t="s">
        <v>1966</v>
      </c>
      <c r="R1" s="318" t="s">
        <v>1302</v>
      </c>
      <c r="S1" s="266">
        <v>45296</v>
      </c>
      <c r="T1" s="319">
        <v>40000</v>
      </c>
      <c r="U1" s="250"/>
      <c r="V1" s="318" t="s">
        <v>1878</v>
      </c>
    </row>
    <row r="2" spans="1:22" s="235" customFormat="1" ht="20.100000000000001" customHeight="1">
      <c r="A2" s="234">
        <v>30</v>
      </c>
      <c r="B2" s="319" t="s">
        <v>2028</v>
      </c>
      <c r="C2" s="319">
        <v>2</v>
      </c>
      <c r="D2" s="319">
        <v>180</v>
      </c>
      <c r="E2" s="319">
        <v>41</v>
      </c>
      <c r="F2" s="319">
        <v>41</v>
      </c>
      <c r="G2" s="319">
        <v>2</v>
      </c>
      <c r="H2" s="319">
        <v>2</v>
      </c>
      <c r="I2" s="250" t="s">
        <v>2027</v>
      </c>
      <c r="J2" s="276" t="s">
        <v>2026</v>
      </c>
      <c r="K2" s="289" t="s">
        <v>2025</v>
      </c>
      <c r="L2" s="300">
        <v>22.24</v>
      </c>
      <c r="M2" s="31" t="s">
        <v>1936</v>
      </c>
      <c r="N2" s="250" t="s">
        <v>2038</v>
      </c>
      <c r="O2" s="250"/>
      <c r="P2" s="250"/>
      <c r="Q2" s="27" t="s">
        <v>1966</v>
      </c>
      <c r="R2" s="318" t="s">
        <v>1302</v>
      </c>
      <c r="S2" s="266">
        <v>45299</v>
      </c>
      <c r="T2" s="319">
        <v>40000</v>
      </c>
      <c r="U2" s="250"/>
      <c r="V2" s="318" t="s">
        <v>1878</v>
      </c>
    </row>
    <row r="3" spans="1:22" s="235" customFormat="1" ht="20.100000000000001" customHeight="1">
      <c r="A3" s="234">
        <v>21</v>
      </c>
      <c r="B3" s="316" t="s">
        <v>2006</v>
      </c>
      <c r="C3" s="328">
        <v>4</v>
      </c>
      <c r="D3" s="328">
        <v>125</v>
      </c>
      <c r="E3" s="328">
        <v>28</v>
      </c>
      <c r="F3" s="328">
        <v>37</v>
      </c>
      <c r="G3" s="328">
        <v>1</v>
      </c>
      <c r="H3" s="328">
        <v>1</v>
      </c>
      <c r="I3" s="250" t="s">
        <v>156</v>
      </c>
      <c r="J3" s="273" t="s">
        <v>2005</v>
      </c>
      <c r="K3" s="292" t="s">
        <v>2004</v>
      </c>
      <c r="L3" s="300">
        <v>0.43</v>
      </c>
      <c r="M3" s="31" t="s">
        <v>1936</v>
      </c>
      <c r="N3" s="250" t="s">
        <v>130</v>
      </c>
      <c r="O3" s="250" t="s">
        <v>2057</v>
      </c>
      <c r="P3" s="250"/>
      <c r="Q3" s="27" t="s">
        <v>1910</v>
      </c>
      <c r="R3" s="327" t="s">
        <v>1302</v>
      </c>
      <c r="S3" s="266">
        <v>45694</v>
      </c>
      <c r="T3" s="328">
        <v>50000</v>
      </c>
      <c r="U3" s="250"/>
      <c r="V3" s="327" t="s">
        <v>1878</v>
      </c>
    </row>
    <row r="4" spans="1:22" s="235" customFormat="1" ht="20.100000000000001" customHeight="1">
      <c r="A4" s="234">
        <v>46</v>
      </c>
      <c r="B4" s="283">
        <v>560</v>
      </c>
      <c r="C4" s="283">
        <v>2</v>
      </c>
      <c r="D4" s="283">
        <v>125</v>
      </c>
      <c r="E4" s="283">
        <v>30</v>
      </c>
      <c r="F4" s="283">
        <v>30</v>
      </c>
      <c r="G4" s="283">
        <v>1</v>
      </c>
      <c r="H4" s="283">
        <v>1</v>
      </c>
      <c r="I4" s="250" t="s">
        <v>2018</v>
      </c>
      <c r="J4" s="276" t="s">
        <v>2104</v>
      </c>
      <c r="K4" s="305" t="s">
        <v>2103</v>
      </c>
      <c r="L4" s="283">
        <v>1.6</v>
      </c>
      <c r="M4" s="31" t="s">
        <v>1903</v>
      </c>
      <c r="N4" s="250" t="s">
        <v>2036</v>
      </c>
      <c r="O4" s="250" t="s">
        <v>2131</v>
      </c>
      <c r="P4" s="250"/>
      <c r="Q4" s="27" t="s">
        <v>1808</v>
      </c>
      <c r="R4" s="327" t="s">
        <v>1302</v>
      </c>
      <c r="S4" s="266">
        <v>45694</v>
      </c>
      <c r="T4" s="283">
        <v>20000</v>
      </c>
      <c r="U4" s="250"/>
      <c r="V4" s="327" t="s">
        <v>1878</v>
      </c>
    </row>
    <row r="5" spans="1:22" s="235" customFormat="1" ht="20.100000000000001" customHeight="1">
      <c r="A5" s="234">
        <v>51</v>
      </c>
      <c r="B5" s="283">
        <v>5101</v>
      </c>
      <c r="C5" s="283">
        <v>2</v>
      </c>
      <c r="D5" s="283">
        <v>150</v>
      </c>
      <c r="E5" s="283">
        <v>30</v>
      </c>
      <c r="F5" s="283">
        <v>30</v>
      </c>
      <c r="G5" s="283">
        <v>1</v>
      </c>
      <c r="H5" s="283">
        <v>1</v>
      </c>
      <c r="I5" s="250" t="s">
        <v>2018</v>
      </c>
      <c r="J5" s="276" t="s">
        <v>2107</v>
      </c>
      <c r="K5" s="304" t="s">
        <v>2106</v>
      </c>
      <c r="L5" s="283">
        <v>2.88</v>
      </c>
      <c r="M5" s="31" t="s">
        <v>1903</v>
      </c>
      <c r="N5" s="250" t="s">
        <v>2036</v>
      </c>
      <c r="O5" s="250" t="s">
        <v>2125</v>
      </c>
      <c r="P5" s="250"/>
      <c r="Q5" s="27" t="s">
        <v>1808</v>
      </c>
      <c r="R5" s="327" t="s">
        <v>1302</v>
      </c>
      <c r="S5" s="266">
        <v>45694</v>
      </c>
      <c r="T5" s="283">
        <v>35000</v>
      </c>
      <c r="U5" s="250"/>
      <c r="V5" s="327" t="s">
        <v>1878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  <vt:lpstr>3326 料号</vt:lpstr>
      <vt:lpstr>SM3360(7260)</vt:lpstr>
      <vt:lpstr>协理不同意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2025-03-05T11:54:45Z</dcterms:modified>
</cp:coreProperties>
</file>