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转梅庄模具20.11.23" sheetId="3" r:id="rId1"/>
    <sheet name="3418#3420# 报价" sheetId="5" r:id="rId2"/>
    <sheet name="梅庄回复" sheetId="4" r:id="rId3"/>
    <sheet name="邮件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3" l="1"/>
  <c r="K10" i="3"/>
  <c r="K9" i="3"/>
  <c r="K8" i="3"/>
  <c r="K7" i="3"/>
  <c r="K6" i="3"/>
  <c r="K5" i="3"/>
  <c r="K3" i="3"/>
  <c r="K4" i="3"/>
  <c r="K2" i="3"/>
</calcChain>
</file>

<file path=xl/sharedStrings.xml><?xml version="1.0" encoding="utf-8"?>
<sst xmlns="http://schemas.openxmlformats.org/spreadsheetml/2006/main" count="175" uniqueCount="113">
  <si>
    <t>序號</t>
  </si>
  <si>
    <t>模號</t>
  </si>
  <si>
    <t>穴數</t>
  </si>
  <si>
    <t>噸位</t>
  </si>
  <si>
    <t>週期</t>
  </si>
  <si>
    <t>標準人工</t>
    <phoneticPr fontId="1" type="noConversion"/>
  </si>
  <si>
    <t>客戶</t>
  </si>
  <si>
    <t>機種</t>
  </si>
  <si>
    <t>品名</t>
  </si>
  <si>
    <t>品號</t>
  </si>
  <si>
    <t>材料</t>
  </si>
  <si>
    <t>備註</t>
  </si>
  <si>
    <t>1+1</t>
  </si>
  <si>
    <t>125T/全自動</t>
  </si>
  <si>
    <t xml:space="preserve">
 1 人 </t>
    <phoneticPr fontId="1" type="noConversion"/>
  </si>
  <si>
    <t>正威</t>
  </si>
  <si>
    <t>AMIGA</t>
  </si>
  <si>
    <t>HEADBAND_COVER_L/HEADBAND_COVER_R</t>
  </si>
  <si>
    <t>ABS_BASF_GP22/BLACK</t>
  </si>
  <si>
    <t>2557#</t>
    <phoneticPr fontId="1" type="noConversion"/>
  </si>
  <si>
    <t>1*4</t>
  </si>
  <si>
    <t>125T</t>
  </si>
  <si>
    <t>光宝</t>
  </si>
  <si>
    <t>SM8160</t>
  </si>
  <si>
    <t>Dongle Bottom</t>
  </si>
  <si>
    <t>201243013101A</t>
  </si>
  <si>
    <t>ABS AG15A1</t>
  </si>
  <si>
    <t>3418#</t>
    <phoneticPr fontId="1" type="noConversion"/>
  </si>
  <si>
    <t>2 人</t>
    <phoneticPr fontId="1" type="noConversion"/>
  </si>
  <si>
    <t xml:space="preserve">
群光
 </t>
    <phoneticPr fontId="1" type="noConversion"/>
  </si>
  <si>
    <t xml:space="preserve">
LIDEN SE
 </t>
    <phoneticPr fontId="1" type="noConversion"/>
  </si>
  <si>
    <t>BOTTOM CASE</t>
    <phoneticPr fontId="1" type="noConversion"/>
  </si>
  <si>
    <t>201338010201A/201338010202A/201338010203A/201338010204A/201338010205A/201338010206A</t>
    <phoneticPr fontId="1" type="noConversion"/>
  </si>
  <si>
    <t>ABS_BASF_GP22 #T6(BLACK)</t>
    <phoneticPr fontId="1" type="noConversion"/>
  </si>
  <si>
    <t>3420#</t>
    <phoneticPr fontId="1" type="noConversion"/>
  </si>
  <si>
    <t xml:space="preserve">
 2 人 </t>
    <phoneticPr fontId="1" type="noConversion"/>
  </si>
  <si>
    <t xml:space="preserve">
群光
 </t>
    <phoneticPr fontId="1" type="noConversion"/>
  </si>
  <si>
    <t xml:space="preserve">
LIDEN SE
 </t>
    <phoneticPr fontId="1" type="noConversion"/>
  </si>
  <si>
    <t xml:space="preserve">
BATTERY DOOR
 </t>
    <phoneticPr fontId="1" type="noConversion"/>
  </si>
  <si>
    <t>201338011801A/201338011802A/201338011803A/201338011804A/201338011805A/201338011806A</t>
    <phoneticPr fontId="1" type="noConversion"/>
  </si>
  <si>
    <t xml:space="preserve">
80T/全自动
 </t>
    <phoneticPr fontId="1" type="noConversion"/>
  </si>
  <si>
    <t xml:space="preserve">
旭丽
 </t>
    <phoneticPr fontId="1" type="noConversion"/>
  </si>
  <si>
    <t xml:space="preserve">
SD3381
 </t>
    <phoneticPr fontId="1" type="noConversion"/>
  </si>
  <si>
    <t xml:space="preserve">
DONGLE BASE
 </t>
    <phoneticPr fontId="1" type="noConversion"/>
  </si>
  <si>
    <t>PC+ABS</t>
    <phoneticPr fontId="1" type="noConversion"/>
  </si>
  <si>
    <t>145333003004A  145333003005A</t>
    <phoneticPr fontId="1" type="noConversion"/>
  </si>
  <si>
    <t xml:space="preserve">
 101300027002A
 </t>
    <phoneticPr fontId="1" type="noConversion"/>
  </si>
  <si>
    <t xml:space="preserve">25
 </t>
    <phoneticPr fontId="1" type="noConversion"/>
  </si>
  <si>
    <r>
      <rPr>
        <sz val="12"/>
        <color theme="1"/>
        <rFont val="宋体"/>
        <family val="3"/>
        <charset val="134"/>
      </rPr>
      <t>顶钧含税价</t>
    </r>
    <r>
      <rPr>
        <sz val="12"/>
        <color theme="1"/>
        <rFont val="標楷體"/>
        <family val="2"/>
      </rPr>
      <t>13%</t>
    </r>
    <phoneticPr fontId="1" type="noConversion"/>
  </si>
  <si>
    <t xml:space="preserve">DOLCE </t>
    <phoneticPr fontId="17" type="noConversion"/>
  </si>
  <si>
    <t>FRONT_FOOT</t>
    <phoneticPr fontId="17" type="noConversion"/>
  </si>
  <si>
    <t xml:space="preserve">正崴 </t>
    <phoneticPr fontId="17" type="noConversion"/>
  </si>
  <si>
    <t>POM/POLY/M90-44</t>
  </si>
  <si>
    <t>旭丽</t>
    <phoneticPr fontId="1" type="noConversion"/>
  </si>
  <si>
    <t>SM2064</t>
    <phoneticPr fontId="1" type="noConversion"/>
  </si>
  <si>
    <t>CONNECT_BUTTON</t>
    <phoneticPr fontId="1" type="noConversion"/>
  </si>
  <si>
    <t>101228027005A</t>
    <phoneticPr fontId="1" type="noConversion"/>
  </si>
  <si>
    <t>150T</t>
  </si>
  <si>
    <t>旭丽</t>
  </si>
  <si>
    <t>SM2027</t>
    <phoneticPr fontId="17" type="noConversion"/>
  </si>
  <si>
    <t>KEY PLATE</t>
  </si>
  <si>
    <t>201199010301A</t>
  </si>
  <si>
    <t>LOWER CASE</t>
  </si>
  <si>
    <t>201199050201C</t>
  </si>
  <si>
    <t>200T</t>
  </si>
  <si>
    <t>UPPER CASE</t>
  </si>
  <si>
    <t>SM2027</t>
    <phoneticPr fontId="17" type="noConversion"/>
  </si>
  <si>
    <t>201199010101B</t>
    <phoneticPr fontId="17" type="noConversion"/>
  </si>
  <si>
    <t>ABS/TAIRILAC/AG15A1/COAL_BLACK</t>
  </si>
  <si>
    <t>標準人工</t>
  </si>
  <si>
    <r>
      <t>顶钧含税价</t>
    </r>
    <r>
      <rPr>
        <sz val="11"/>
        <color theme="1"/>
        <rFont val="Arial"/>
        <family val="2"/>
      </rPr>
      <t>13%</t>
    </r>
  </si>
  <si>
    <t>梅莊報價</t>
  </si>
  <si>
    <r>
      <t>145333003004A</t>
    </r>
    <r>
      <rPr>
        <sz val="11"/>
        <color theme="1"/>
        <rFont val="Calibri"/>
        <family val="2"/>
      </rPr>
      <t> </t>
    </r>
    <r>
      <rPr>
        <sz val="11"/>
        <color theme="1"/>
        <rFont val="仿宋"/>
        <family val="3"/>
        <charset val="134"/>
      </rPr>
      <t xml:space="preserve"> 145333003005A</t>
    </r>
  </si>
  <si>
    <t>接受貴司報價</t>
  </si>
  <si>
    <r>
      <t> </t>
    </r>
    <r>
      <rPr>
        <sz val="11"/>
        <color theme="1"/>
        <rFont val="仿宋"/>
        <family val="3"/>
        <charset val="134"/>
      </rPr>
      <t>1人</t>
    </r>
  </si>
  <si>
    <t>2557#</t>
  </si>
  <si>
    <t>3418#</t>
  </si>
  <si>
    <t>2人</t>
  </si>
  <si>
    <t>BOTTOM CASE</t>
  </si>
  <si>
    <t>201338010201A/201338010202A/201338010203A/201338010204A/201338010205A/201338010206A</t>
  </si>
  <si>
    <t>ABS_BASF_GP22 #T6(BLACK)</t>
  </si>
  <si>
    <t>群光</t>
  </si>
  <si>
    <t>LIDEN SE</t>
  </si>
  <si>
    <t>3420#</t>
  </si>
  <si>
    <t>201338011801A/201338011802A/201338011803A/201338011804A/201338011805A/201338011806A</t>
  </si>
  <si>
    <r>
      <t> </t>
    </r>
    <r>
      <rPr>
        <sz val="11"/>
        <color theme="1"/>
        <rFont val="仿宋"/>
        <family val="3"/>
        <charset val="134"/>
      </rPr>
      <t>2人</t>
    </r>
  </si>
  <si>
    <t>BATTERY DOOR</t>
  </si>
  <si>
    <t>2922#</t>
  </si>
  <si>
    <t>PC+ABS</t>
  </si>
  <si>
    <t>0.050 </t>
  </si>
  <si>
    <t>80T/全自动</t>
  </si>
  <si>
    <t> 1人</t>
  </si>
  <si>
    <t> 101300027002A</t>
  </si>
  <si>
    <t>SD3381</t>
  </si>
  <si>
    <t>DONGLE BASE</t>
  </si>
  <si>
    <t>正崴</t>
  </si>
  <si>
    <t>DOLCE</t>
  </si>
  <si>
    <t>FRONT_FOOT</t>
  </si>
  <si>
    <t>SM2064</t>
  </si>
  <si>
    <t>CONNECT_BUTTON</t>
  </si>
  <si>
    <t>101228027005A</t>
  </si>
  <si>
    <t>SM2027</t>
  </si>
  <si>
    <t>0.260 </t>
  </si>
  <si>
    <t>201199010101B</t>
  </si>
  <si>
    <t>梅庄回复</t>
    <phoneticPr fontId="1" type="noConversion"/>
  </si>
  <si>
    <t>不接受貴司報價，我司報價增加人工成本1人</t>
    <phoneticPr fontId="1" type="noConversion"/>
  </si>
  <si>
    <t>不接受貴司報價，我司報價增加人工成本1人</t>
    <phoneticPr fontId="1" type="noConversion"/>
  </si>
  <si>
    <t>不接受貴司報價，我司報價增加人工成本1人</t>
    <phoneticPr fontId="1" type="noConversion"/>
  </si>
  <si>
    <t>不接受貴司報價，我司報價增加人工成本1人</t>
    <phoneticPr fontId="1" type="noConversion"/>
  </si>
  <si>
    <t>不接受貴司報價，貴司實際生產用人2人，故報價增加人工成本</t>
    <phoneticPr fontId="1" type="noConversion"/>
  </si>
  <si>
    <t>不接受貴司報價，貴司實際生產用人2人，故報價增加人工成本</t>
    <phoneticPr fontId="1" type="noConversion"/>
  </si>
  <si>
    <t xml:space="preserve">  0.260 </t>
    <phoneticPr fontId="1" type="noConversion"/>
  </si>
  <si>
    <t>2922#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</si>
</sst>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￥-804]#,##0.0"/>
    <numFmt numFmtId="177" formatCode="0_);[Red]\(0\)"/>
    <numFmt numFmtId="178" formatCode="0.000_);[Red]\(0.000\)"/>
    <numFmt numFmtId="179" formatCode="[$-409]yyyy/m/d\ h:mm\ AM/PM;@"/>
    <numFmt numFmtId="180" formatCode="0_ "/>
  </numFmts>
  <fonts count="3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12"/>
      <color indexed="8"/>
      <name val="宋体"/>
      <family val="3"/>
      <charset val="136"/>
    </font>
    <font>
      <sz val="12"/>
      <color theme="1"/>
      <name val="標楷體"/>
      <family val="2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sz val="11"/>
      <color indexed="8"/>
      <name val="等线"/>
      <family val="2"/>
      <charset val="134"/>
    </font>
    <font>
      <sz val="12"/>
      <name val="宋体"/>
      <family val="3"/>
      <charset val="134"/>
    </font>
    <font>
      <sz val="12"/>
      <color theme="1"/>
      <name val="楷体"/>
      <family val="3"/>
      <charset val="134"/>
    </font>
    <font>
      <sz val="11"/>
      <color theme="1"/>
      <name val="楷体"/>
      <family val="3"/>
      <charset val="134"/>
    </font>
    <font>
      <sz val="12"/>
      <color theme="1"/>
      <name val="等线"/>
      <family val="2"/>
      <charset val="136"/>
      <scheme val="minor"/>
    </font>
    <font>
      <sz val="12"/>
      <name val="新細明體"/>
      <family val="22"/>
      <charset val="134"/>
    </font>
    <font>
      <sz val="12"/>
      <name val="新細明體"/>
      <family val="1"/>
    </font>
    <font>
      <sz val="10"/>
      <name val="新細明體"/>
      <family val="1"/>
    </font>
    <font>
      <sz val="9"/>
      <name val="新細明體"/>
      <family val="1"/>
    </font>
    <font>
      <sz val="9"/>
      <name val="宋体"/>
      <family val="3"/>
      <charset val="134"/>
    </font>
    <font>
      <sz val="10"/>
      <color theme="1"/>
      <name val="新細明體"/>
      <family val="1"/>
    </font>
    <font>
      <sz val="12"/>
      <name val="宋体"/>
      <family val="3"/>
      <charset val="136"/>
    </font>
    <font>
      <sz val="10"/>
      <color theme="1"/>
      <name val="宋体"/>
      <family val="3"/>
      <charset val="134"/>
    </font>
    <font>
      <sz val="11"/>
      <color indexed="8"/>
      <name val="等线"/>
      <family val="3"/>
      <charset val="134"/>
    </font>
    <font>
      <sz val="10"/>
      <color theme="1"/>
      <name val="Times New Roman"/>
      <family val="1"/>
    </font>
    <font>
      <sz val="11"/>
      <color theme="1"/>
      <name val="等线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Verdana"/>
      <family val="2"/>
    </font>
    <font>
      <sz val="11"/>
      <color theme="1"/>
      <name val="Arial"/>
      <family val="2"/>
    </font>
    <font>
      <sz val="11"/>
      <color theme="1"/>
      <name val="仿宋"/>
      <family val="3"/>
      <charset val="134"/>
    </font>
    <font>
      <sz val="11"/>
      <color theme="1"/>
      <name val="Calibri"/>
      <family val="2"/>
    </font>
    <font>
      <sz val="11"/>
      <color rgb="FF31353B"/>
      <name val="PMingLiU"/>
      <family val="1"/>
      <charset val="136"/>
    </font>
    <font>
      <sz val="10"/>
      <color rgb="FF31353B"/>
      <name val="PMingLiU"/>
      <family val="1"/>
      <charset val="136"/>
    </font>
    <font>
      <sz val="9"/>
      <color rgb="FF31353B"/>
      <name val="PMingLiU"/>
      <family val="1"/>
      <charset val="136"/>
    </font>
    <font>
      <sz val="10"/>
      <color theme="1"/>
      <name val="PMingLiU"/>
      <family val="1"/>
      <charset val="136"/>
    </font>
    <font>
      <sz val="10"/>
      <color theme="1"/>
      <name val="Verdana"/>
      <family val="2"/>
    </font>
    <font>
      <sz val="10"/>
      <color theme="1"/>
      <name val="等线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0F0F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F0F0F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76" fontId="3" fillId="0" borderId="0">
      <alignment vertical="center"/>
    </xf>
    <xf numFmtId="176" fontId="8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12" fillId="0" borderId="0">
      <alignment vertical="center"/>
    </xf>
    <xf numFmtId="0" fontId="9" fillId="0" borderId="0">
      <alignment vertical="center"/>
    </xf>
    <xf numFmtId="179" fontId="14" fillId="0" borderId="0"/>
    <xf numFmtId="176" fontId="19" fillId="0" borderId="0">
      <alignment vertical="center"/>
    </xf>
  </cellStyleXfs>
  <cellXfs count="133">
    <xf numFmtId="0" fontId="0" fillId="0" borderId="0" xfId="0"/>
    <xf numFmtId="177" fontId="4" fillId="2" borderId="1" xfId="1" applyNumberFormat="1" applyFont="1" applyFill="1" applyBorder="1" applyAlignment="1">
      <alignment horizontal="center" vertical="center" wrapText="1"/>
    </xf>
    <xf numFmtId="177" fontId="5" fillId="2" borderId="1" xfId="1" applyNumberFormat="1" applyFont="1" applyFill="1" applyBorder="1" applyAlignment="1">
      <alignment horizontal="center" vertical="center" wrapText="1"/>
    </xf>
    <xf numFmtId="177" fontId="6" fillId="2" borderId="0" xfId="0" applyNumberFormat="1" applyFont="1" applyFill="1" applyBorder="1" applyAlignment="1">
      <alignment horizontal="center" vertical="center"/>
    </xf>
    <xf numFmtId="177" fontId="7" fillId="2" borderId="1" xfId="1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shrinkToFit="1"/>
    </xf>
    <xf numFmtId="177" fontId="7" fillId="2" borderId="1" xfId="0" applyNumberFormat="1" applyFont="1" applyFill="1" applyBorder="1" applyAlignment="1">
      <alignment horizontal="center" vertical="center" wrapText="1" shrinkToFit="1"/>
    </xf>
    <xf numFmtId="177" fontId="7" fillId="2" borderId="2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7" fontId="7" fillId="2" borderId="1" xfId="4" applyNumberFormat="1" applyFont="1" applyFill="1" applyBorder="1" applyAlignment="1">
      <alignment horizontal="center" vertical="center" wrapText="1"/>
    </xf>
    <xf numFmtId="177" fontId="7" fillId="2" borderId="2" xfId="3" applyNumberFormat="1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177" fontId="7" fillId="2" borderId="1" xfId="5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7" fontId="7" fillId="2" borderId="1" xfId="5" applyNumberFormat="1" applyFont="1" applyFill="1" applyBorder="1" applyAlignment="1">
      <alignment horizontal="center" vertical="center" wrapText="1"/>
    </xf>
    <xf numFmtId="177" fontId="7" fillId="2" borderId="1" xfId="6" applyNumberFormat="1" applyFont="1" applyFill="1" applyBorder="1" applyAlignment="1">
      <alignment horizontal="center" vertical="center" wrapText="1"/>
    </xf>
    <xf numFmtId="177" fontId="6" fillId="2" borderId="0" xfId="0" applyNumberFormat="1" applyFont="1" applyFill="1" applyBorder="1" applyAlignment="1">
      <alignment vertical="center"/>
    </xf>
    <xf numFmtId="177" fontId="7" fillId="2" borderId="5" xfId="1" applyNumberFormat="1" applyFont="1" applyFill="1" applyBorder="1" applyAlignment="1">
      <alignment horizontal="center" vertical="center" wrapText="1"/>
    </xf>
    <xf numFmtId="177" fontId="7" fillId="2" borderId="5" xfId="5" applyNumberFormat="1" applyFont="1" applyFill="1" applyBorder="1" applyAlignment="1">
      <alignment horizontal="center" vertical="center"/>
    </xf>
    <xf numFmtId="177" fontId="7" fillId="2" borderId="5" xfId="5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77" fontId="7" fillId="2" borderId="5" xfId="6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/>
    <xf numFmtId="0" fontId="2" fillId="0" borderId="0" xfId="0" applyFont="1"/>
    <xf numFmtId="178" fontId="13" fillId="0" borderId="5" xfId="7" applyNumberFormat="1" applyFont="1" applyFill="1" applyBorder="1" applyAlignment="1">
      <alignment horizontal="center" vertical="center"/>
    </xf>
    <xf numFmtId="177" fontId="4" fillId="3" borderId="1" xfId="1" applyNumberFormat="1" applyFont="1" applyFill="1" applyBorder="1" applyAlignment="1">
      <alignment horizontal="center" vertical="center" wrapText="1"/>
    </xf>
    <xf numFmtId="178" fontId="13" fillId="0" borderId="1" xfId="7" applyNumberFormat="1" applyFont="1" applyFill="1" applyBorder="1" applyAlignment="1">
      <alignment horizontal="center" vertical="center"/>
    </xf>
    <xf numFmtId="177" fontId="7" fillId="2" borderId="1" xfId="2" applyNumberFormat="1" applyFont="1" applyFill="1" applyBorder="1" applyAlignment="1">
      <alignment horizontal="left" vertical="center" wrapText="1"/>
    </xf>
    <xf numFmtId="177" fontId="7" fillId="2" borderId="1" xfId="4" applyNumberFormat="1" applyFont="1" applyFill="1" applyBorder="1" applyAlignment="1" applyProtection="1">
      <alignment horizontal="left" vertical="center" wrapText="1" shrinkToFit="1"/>
      <protection locked="0"/>
    </xf>
    <xf numFmtId="177" fontId="7" fillId="2" borderId="1" xfId="5" applyNumberFormat="1" applyFont="1" applyFill="1" applyBorder="1" applyAlignment="1" applyProtection="1">
      <alignment horizontal="left" vertical="center" wrapText="1" shrinkToFit="1"/>
      <protection locked="0"/>
    </xf>
    <xf numFmtId="177" fontId="7" fillId="2" borderId="5" xfId="5" applyNumberFormat="1" applyFont="1" applyFill="1" applyBorder="1" applyAlignment="1" applyProtection="1">
      <alignment horizontal="left" vertical="center" wrapText="1" shrinkToFit="1"/>
      <protection locked="0"/>
    </xf>
    <xf numFmtId="0" fontId="0" fillId="0" borderId="1" xfId="0" applyFont="1" applyBorder="1" applyAlignment="1">
      <alignment horizontal="left" vertical="center" wrapText="1"/>
    </xf>
    <xf numFmtId="177" fontId="15" fillId="2" borderId="1" xfId="8" applyNumberFormat="1" applyFont="1" applyFill="1" applyBorder="1" applyAlignment="1">
      <alignment horizontal="center" vertical="center" shrinkToFit="1"/>
    </xf>
    <xf numFmtId="180" fontId="16" fillId="2" borderId="1" xfId="8" applyNumberFormat="1" applyFont="1" applyFill="1" applyBorder="1" applyAlignment="1" applyProtection="1">
      <alignment horizontal="center" vertical="center" shrinkToFit="1"/>
      <protection locked="0"/>
    </xf>
    <xf numFmtId="177" fontId="16" fillId="2" borderId="1" xfId="8" applyNumberFormat="1" applyFont="1" applyFill="1" applyBorder="1" applyAlignment="1" applyProtection="1">
      <alignment horizontal="center" vertical="center" wrapText="1" shrinkToFit="1"/>
      <protection locked="0"/>
    </xf>
    <xf numFmtId="177" fontId="15" fillId="2" borderId="1" xfId="8" applyNumberFormat="1" applyFont="1" applyFill="1" applyBorder="1" applyAlignment="1" applyProtection="1">
      <alignment horizontal="center" vertical="center" wrapText="1" shrinkToFit="1"/>
      <protection locked="0"/>
    </xf>
    <xf numFmtId="177" fontId="18" fillId="2" borderId="1" xfId="8" applyNumberFormat="1" applyFont="1" applyFill="1" applyBorder="1" applyAlignment="1" applyProtection="1">
      <alignment horizontal="center" vertical="center" shrinkToFit="1"/>
      <protection locked="0"/>
    </xf>
    <xf numFmtId="177" fontId="5" fillId="0" borderId="1" xfId="9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20" fillId="0" borderId="1" xfId="9" applyNumberFormat="1" applyFont="1" applyFill="1" applyBorder="1" applyAlignment="1">
      <alignment horizontal="center" vertical="center" wrapText="1"/>
    </xf>
    <xf numFmtId="0" fontId="8" fillId="0" borderId="1" xfId="2" applyNumberFormat="1" applyBorder="1" applyAlignment="1">
      <alignment horizontal="center" vertical="center"/>
    </xf>
    <xf numFmtId="0" fontId="8" fillId="0" borderId="1" xfId="2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7" fontId="15" fillId="2" borderId="1" xfId="8" applyNumberFormat="1" applyFont="1" applyFill="1" applyBorder="1" applyAlignment="1" applyProtection="1">
      <alignment horizontal="left" vertical="center" shrinkToFit="1"/>
      <protection locked="0"/>
    </xf>
    <xf numFmtId="177" fontId="20" fillId="0" borderId="1" xfId="3" applyNumberFormat="1" applyFont="1" applyFill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/>
    </xf>
    <xf numFmtId="0" fontId="21" fillId="4" borderId="1" xfId="2" applyNumberFormat="1" applyFont="1" applyFill="1" applyBorder="1" applyAlignment="1">
      <alignment horizontal="center" vertical="center"/>
    </xf>
    <xf numFmtId="0" fontId="8" fillId="0" borderId="1" xfId="2" applyNumberFormat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/>
    </xf>
    <xf numFmtId="0" fontId="23" fillId="5" borderId="8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vertical="center"/>
    </xf>
    <xf numFmtId="0" fontId="22" fillId="5" borderId="12" xfId="0" applyFont="1" applyFill="1" applyBorder="1" applyAlignment="1">
      <alignment vertical="center"/>
    </xf>
    <xf numFmtId="0" fontId="28" fillId="5" borderId="12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vertical="center"/>
    </xf>
    <xf numFmtId="0" fontId="22" fillId="7" borderId="12" xfId="0" applyFont="1" applyFill="1" applyBorder="1" applyAlignment="1">
      <alignment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28" fillId="7" borderId="12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vertical="center"/>
    </xf>
    <xf numFmtId="0" fontId="23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31" fillId="5" borderId="12" xfId="0" applyFont="1" applyFill="1" applyBorder="1" applyAlignment="1">
      <alignment horizontal="center" vertical="center" wrapText="1"/>
    </xf>
    <xf numFmtId="0" fontId="32" fillId="5" borderId="12" xfId="0" applyFont="1" applyFill="1" applyBorder="1" applyAlignment="1">
      <alignment horizontal="center" vertical="center" wrapText="1"/>
    </xf>
    <xf numFmtId="11" fontId="30" fillId="5" borderId="12" xfId="0" applyNumberFormat="1" applyFont="1" applyFill="1" applyBorder="1" applyAlignment="1">
      <alignment horizontal="right" vertical="center" wrapText="1"/>
    </xf>
    <xf numFmtId="0" fontId="29" fillId="0" borderId="12" xfId="0" applyFont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wrapText="1"/>
    </xf>
    <xf numFmtId="0" fontId="23" fillId="0" borderId="12" xfId="0" applyFont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32" fillId="7" borderId="12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vertical="center" wrapText="1"/>
    </xf>
    <xf numFmtId="0" fontId="29" fillId="7" borderId="12" xfId="0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horizontal="center" vertical="center"/>
    </xf>
    <xf numFmtId="178" fontId="13" fillId="0" borderId="14" xfId="7" applyNumberFormat="1" applyFont="1" applyFill="1" applyBorder="1" applyAlignment="1">
      <alignment horizontal="center" vertical="center"/>
    </xf>
    <xf numFmtId="177" fontId="15" fillId="2" borderId="2" xfId="8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/>
    </xf>
    <xf numFmtId="176" fontId="8" fillId="0" borderId="2" xfId="2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wrapText="1"/>
    </xf>
    <xf numFmtId="177" fontId="5" fillId="8" borderId="1" xfId="1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78" fontId="13" fillId="7" borderId="5" xfId="7" applyNumberFormat="1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7" fillId="5" borderId="13" xfId="0" applyFont="1" applyFill="1" applyBorder="1" applyAlignment="1">
      <alignment vertical="center" wrapText="1"/>
    </xf>
    <xf numFmtId="0" fontId="27" fillId="5" borderId="10" xfId="0" applyFont="1" applyFill="1" applyBorder="1" applyAlignment="1">
      <alignment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vertical="center" wrapText="1"/>
    </xf>
    <xf numFmtId="0" fontId="27" fillId="7" borderId="11" xfId="0" applyFont="1" applyFill="1" applyBorder="1" applyAlignment="1">
      <alignment vertical="center" wrapText="1"/>
    </xf>
    <xf numFmtId="0" fontId="27" fillId="7" borderId="10" xfId="0" applyFont="1" applyFill="1" applyBorder="1" applyAlignment="1">
      <alignment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29" fillId="7" borderId="10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13" xfId="0" applyFont="1" applyBorder="1" applyAlignment="1">
      <alignment horizontal="right" vertical="center" wrapText="1"/>
    </xf>
    <xf numFmtId="0" fontId="23" fillId="0" borderId="11" xfId="0" applyFont="1" applyBorder="1" applyAlignment="1">
      <alignment horizontal="right" vertical="center" wrapText="1"/>
    </xf>
    <xf numFmtId="0" fontId="23" fillId="0" borderId="10" xfId="0" applyFont="1" applyBorder="1" applyAlignment="1">
      <alignment horizontal="right" vertical="center" wrapText="1"/>
    </xf>
    <xf numFmtId="0" fontId="29" fillId="0" borderId="11" xfId="0" applyFont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</cellXfs>
  <cellStyles count="10">
    <cellStyle name="常规" xfId="0" builtinId="0"/>
    <cellStyle name="常规 2" xfId="8"/>
    <cellStyle name="一般 2" xfId="2"/>
    <cellStyle name="一般 3" xfId="1"/>
    <cellStyle name="一般 4" xfId="4"/>
    <cellStyle name="一般 5" xfId="7"/>
    <cellStyle name="一般 6" xfId="5"/>
    <cellStyle name="一般 9" xfId="6"/>
    <cellStyle name="一般_Mibtech Tooling List_080627" xfId="9"/>
    <cellStyle name="一般_Mibtech Tooling List_080627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</xdr:row>
      <xdr:rowOff>66675</xdr:rowOff>
    </xdr:from>
    <xdr:to>
      <xdr:col>20</xdr:col>
      <xdr:colOff>142875</xdr:colOff>
      <xdr:row>32</xdr:row>
      <xdr:rowOff>161926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003" r="2349" b="16434"/>
        <a:stretch/>
      </xdr:blipFill>
      <xdr:spPr>
        <a:xfrm>
          <a:off x="466725" y="247650"/>
          <a:ext cx="13392150" cy="5705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17</xdr:col>
      <xdr:colOff>398336</xdr:colOff>
      <xdr:row>69</xdr:row>
      <xdr:rowOff>65603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39400"/>
          <a:ext cx="13714286" cy="8571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57149</xdr:rowOff>
    </xdr:from>
    <xdr:to>
      <xdr:col>19</xdr:col>
      <xdr:colOff>684086</xdr:colOff>
      <xdr:row>45</xdr:row>
      <xdr:rowOff>151327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558"/>
        <a:stretch/>
      </xdr:blipFill>
      <xdr:spPr>
        <a:xfrm>
          <a:off x="0" y="1142999"/>
          <a:ext cx="13714286" cy="7152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J13" sqref="J13"/>
    </sheetView>
  </sheetViews>
  <sheetFormatPr defaultRowHeight="14.25"/>
  <cols>
    <col min="1" max="1" width="5.625" style="27" customWidth="1"/>
    <col min="2" max="2" width="8.5" style="28" customWidth="1"/>
    <col min="3" max="3" width="7" style="27" customWidth="1"/>
    <col min="4" max="4" width="9" style="28"/>
    <col min="5" max="5" width="6.5" style="28" customWidth="1"/>
    <col min="6" max="6" width="8" style="28" customWidth="1"/>
    <col min="7" max="7" width="6.875" style="28" customWidth="1"/>
    <col min="8" max="8" width="10.375" style="28" customWidth="1"/>
    <col min="9" max="9" width="15.875" style="28" customWidth="1"/>
    <col min="10" max="10" width="31.5" style="28" customWidth="1"/>
    <col min="11" max="12" width="12.25" style="28" customWidth="1"/>
    <col min="13" max="13" width="9" style="28"/>
    <col min="14" max="14" width="12.75" style="28" customWidth="1"/>
    <col min="15" max="16384" width="9" style="28"/>
  </cols>
  <sheetData>
    <row r="1" spans="1:14" s="3" customFormat="1" ht="39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0" t="s">
        <v>48</v>
      </c>
      <c r="L1" s="96" t="s">
        <v>104</v>
      </c>
      <c r="M1" s="1" t="s">
        <v>10</v>
      </c>
      <c r="N1" s="1" t="s">
        <v>11</v>
      </c>
    </row>
    <row r="2" spans="1:14" s="3" customFormat="1" ht="42.75">
      <c r="A2" s="4">
        <v>1</v>
      </c>
      <c r="B2" s="5">
        <v>3264</v>
      </c>
      <c r="C2" s="5" t="s">
        <v>12</v>
      </c>
      <c r="D2" s="5" t="s">
        <v>13</v>
      </c>
      <c r="E2" s="6">
        <v>22</v>
      </c>
      <c r="F2" s="6" t="s">
        <v>14</v>
      </c>
      <c r="G2" s="7" t="s">
        <v>15</v>
      </c>
      <c r="H2" s="6" t="s">
        <v>16</v>
      </c>
      <c r="I2" s="6" t="s">
        <v>17</v>
      </c>
      <c r="J2" s="32" t="s">
        <v>45</v>
      </c>
      <c r="K2" s="29">
        <f>((57.3/3600*E2/1)*1.13)/2</f>
        <v>0.19784416666666663</v>
      </c>
      <c r="L2" s="99">
        <v>0.19800000000000001</v>
      </c>
      <c r="M2" s="6" t="s">
        <v>18</v>
      </c>
      <c r="N2" s="4"/>
    </row>
    <row r="3" spans="1:14" s="11" customFormat="1" ht="28.5">
      <c r="A3" s="8">
        <v>2</v>
      </c>
      <c r="B3" s="9" t="s">
        <v>19</v>
      </c>
      <c r="C3" s="9" t="s">
        <v>20</v>
      </c>
      <c r="D3" s="9" t="s">
        <v>21</v>
      </c>
      <c r="E3" s="9">
        <v>24</v>
      </c>
      <c r="F3" s="9" t="s">
        <v>14</v>
      </c>
      <c r="G3" s="10" t="s">
        <v>22</v>
      </c>
      <c r="H3" s="9" t="s">
        <v>23</v>
      </c>
      <c r="I3" s="9" t="s">
        <v>24</v>
      </c>
      <c r="J3" s="33" t="s">
        <v>25</v>
      </c>
      <c r="K3" s="29">
        <f>(52.02/3600*E3/4)*1.13</f>
        <v>9.7970999999999989E-2</v>
      </c>
      <c r="L3" s="99">
        <v>9.8000000000000004E-2</v>
      </c>
      <c r="M3" s="9" t="s">
        <v>26</v>
      </c>
      <c r="N3" s="9"/>
    </row>
    <row r="4" spans="1:14" s="17" customFormat="1" ht="57">
      <c r="A4" s="4">
        <v>3</v>
      </c>
      <c r="B4" s="8" t="s">
        <v>27</v>
      </c>
      <c r="C4" s="12">
        <v>2</v>
      </c>
      <c r="D4" s="12">
        <v>150</v>
      </c>
      <c r="E4" s="12">
        <v>30</v>
      </c>
      <c r="F4" s="12" t="s">
        <v>28</v>
      </c>
      <c r="G4" s="13" t="s">
        <v>29</v>
      </c>
      <c r="H4" s="14" t="s">
        <v>30</v>
      </c>
      <c r="I4" s="15" t="s">
        <v>31</v>
      </c>
      <c r="J4" s="34" t="s">
        <v>32</v>
      </c>
      <c r="K4" s="29">
        <f>(68.4/3600*E4/C4)*1.13</f>
        <v>0.32205</v>
      </c>
      <c r="L4" s="99">
        <v>0.32200000000000001</v>
      </c>
      <c r="M4" s="15" t="s">
        <v>33</v>
      </c>
      <c r="N4" s="16" t="s">
        <v>106</v>
      </c>
    </row>
    <row r="5" spans="1:14" s="3" customFormat="1" ht="57">
      <c r="A5" s="18">
        <v>4</v>
      </c>
      <c r="B5" s="19" t="s">
        <v>34</v>
      </c>
      <c r="C5" s="19">
        <v>4</v>
      </c>
      <c r="D5" s="19">
        <v>125</v>
      </c>
      <c r="E5" s="19">
        <v>30</v>
      </c>
      <c r="F5" s="20" t="s">
        <v>35</v>
      </c>
      <c r="G5" s="21" t="s">
        <v>36</v>
      </c>
      <c r="H5" s="22" t="s">
        <v>37</v>
      </c>
      <c r="I5" s="20" t="s">
        <v>38</v>
      </c>
      <c r="J5" s="35" t="s">
        <v>39</v>
      </c>
      <c r="K5" s="29">
        <f>(57.3/3600*E5/C5)*1.13</f>
        <v>0.13489374999999998</v>
      </c>
      <c r="L5" s="99">
        <v>0.13500000000000001</v>
      </c>
      <c r="M5" s="20" t="s">
        <v>33</v>
      </c>
      <c r="N5" s="23" t="s">
        <v>108</v>
      </c>
    </row>
    <row r="6" spans="1:14" s="26" customFormat="1" ht="30.75" customHeight="1">
      <c r="A6" s="24">
        <v>5</v>
      </c>
      <c r="B6" s="98" t="s">
        <v>112</v>
      </c>
      <c r="C6" s="24">
        <v>8</v>
      </c>
      <c r="D6" s="48" t="s">
        <v>40</v>
      </c>
      <c r="E6" s="36" t="s">
        <v>47</v>
      </c>
      <c r="F6" s="48" t="s">
        <v>14</v>
      </c>
      <c r="G6" s="48" t="s">
        <v>41</v>
      </c>
      <c r="H6" s="48" t="s">
        <v>42</v>
      </c>
      <c r="I6" s="48" t="s">
        <v>43</v>
      </c>
      <c r="J6" s="36" t="s">
        <v>46</v>
      </c>
      <c r="K6" s="31">
        <f>(50.7/3600*25/8)*1.13</f>
        <v>4.9731770833333334E-2</v>
      </c>
      <c r="L6" s="99">
        <v>0.05</v>
      </c>
      <c r="M6" s="47" t="s">
        <v>44</v>
      </c>
      <c r="N6" s="25"/>
    </row>
    <row r="7" spans="1:14">
      <c r="A7" s="24">
        <v>6</v>
      </c>
      <c r="B7" s="37">
        <v>1947</v>
      </c>
      <c r="C7" s="38">
        <v>4</v>
      </c>
      <c r="D7" s="37">
        <v>80</v>
      </c>
      <c r="E7" s="37">
        <v>25</v>
      </c>
      <c r="F7" s="41">
        <v>1</v>
      </c>
      <c r="G7" s="39" t="s">
        <v>51</v>
      </c>
      <c r="H7" s="40" t="s">
        <v>49</v>
      </c>
      <c r="I7" s="40" t="s">
        <v>50</v>
      </c>
      <c r="J7" s="49">
        <v>201149012301</v>
      </c>
      <c r="K7" s="91">
        <f>(42.84/3600*E7/C7)*1.13</f>
        <v>8.404375E-2</v>
      </c>
      <c r="L7" s="100">
        <v>8.4000000000000005E-2</v>
      </c>
      <c r="M7" s="92" t="s">
        <v>52</v>
      </c>
      <c r="N7" s="51"/>
    </row>
    <row r="8" spans="1:14">
      <c r="A8" s="24">
        <v>7</v>
      </c>
      <c r="B8" s="42">
        <v>2469</v>
      </c>
      <c r="C8" s="42">
        <v>8</v>
      </c>
      <c r="D8" s="43">
        <v>125</v>
      </c>
      <c r="E8" s="43">
        <v>25</v>
      </c>
      <c r="F8" s="43">
        <v>2</v>
      </c>
      <c r="G8" s="43" t="s">
        <v>53</v>
      </c>
      <c r="H8" s="42" t="s">
        <v>54</v>
      </c>
      <c r="I8" s="44" t="s">
        <v>55</v>
      </c>
      <c r="J8" s="50" t="s">
        <v>56</v>
      </c>
      <c r="K8" s="91">
        <f>(52.02/3600*E8/C8)*1.13</f>
        <v>5.1026562499999997E-2</v>
      </c>
      <c r="L8" s="100">
        <v>5.0999999999999997E-2</v>
      </c>
      <c r="M8" s="93"/>
      <c r="N8" s="51"/>
    </row>
    <row r="9" spans="1:14">
      <c r="A9" s="24">
        <v>8</v>
      </c>
      <c r="B9" s="45">
        <v>4045</v>
      </c>
      <c r="C9" s="45">
        <v>2</v>
      </c>
      <c r="D9" s="45" t="s">
        <v>57</v>
      </c>
      <c r="E9" s="45">
        <v>30</v>
      </c>
      <c r="F9" s="41">
        <v>1</v>
      </c>
      <c r="G9" s="52" t="s">
        <v>58</v>
      </c>
      <c r="H9" s="53" t="s">
        <v>66</v>
      </c>
      <c r="I9" s="45" t="s">
        <v>60</v>
      </c>
      <c r="J9" s="46" t="s">
        <v>61</v>
      </c>
      <c r="K9" s="91">
        <f>(55.28/3600*E9/C9)*1.13</f>
        <v>0.26027666666666666</v>
      </c>
      <c r="L9" s="100" t="s">
        <v>111</v>
      </c>
      <c r="M9" s="94" t="s">
        <v>68</v>
      </c>
      <c r="N9" s="51"/>
    </row>
    <row r="10" spans="1:14">
      <c r="A10" s="24">
        <v>9</v>
      </c>
      <c r="B10" s="45">
        <v>4046</v>
      </c>
      <c r="C10" s="45">
        <v>2</v>
      </c>
      <c r="D10" s="45" t="s">
        <v>57</v>
      </c>
      <c r="E10" s="45">
        <v>35</v>
      </c>
      <c r="F10" s="41">
        <v>1</v>
      </c>
      <c r="G10" s="52" t="s">
        <v>58</v>
      </c>
      <c r="H10" s="53" t="s">
        <v>59</v>
      </c>
      <c r="I10" s="45" t="s">
        <v>62</v>
      </c>
      <c r="J10" s="46" t="s">
        <v>63</v>
      </c>
      <c r="K10" s="91">
        <f>(55.28/3600*E10/C10)*1.13</f>
        <v>0.30365611111111113</v>
      </c>
      <c r="L10" s="100">
        <v>0.30399999999999999</v>
      </c>
      <c r="M10" s="94" t="s">
        <v>68</v>
      </c>
      <c r="N10" s="51"/>
    </row>
    <row r="11" spans="1:14" ht="67.5" customHeight="1">
      <c r="A11" s="24">
        <v>10</v>
      </c>
      <c r="B11" s="45">
        <v>4047</v>
      </c>
      <c r="C11" s="45">
        <v>2</v>
      </c>
      <c r="D11" s="45" t="s">
        <v>64</v>
      </c>
      <c r="E11" s="45">
        <v>35</v>
      </c>
      <c r="F11" s="41">
        <v>1</v>
      </c>
      <c r="G11" s="52" t="s">
        <v>58</v>
      </c>
      <c r="H11" s="53" t="s">
        <v>66</v>
      </c>
      <c r="I11" s="45" t="s">
        <v>65</v>
      </c>
      <c r="J11" s="46" t="s">
        <v>67</v>
      </c>
      <c r="K11" s="91">
        <f>(61.2/3600*E11/C11)*1.13</f>
        <v>0.336175</v>
      </c>
      <c r="L11" s="97">
        <v>0.42399999999999999</v>
      </c>
      <c r="M11" s="94" t="s">
        <v>68</v>
      </c>
      <c r="N11" s="95" t="s">
        <v>110</v>
      </c>
    </row>
    <row r="12" spans="1:14">
      <c r="C12" s="54"/>
    </row>
  </sheetData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49" sqref="F49"/>
    </sheetView>
  </sheetViews>
  <sheetFormatPr defaultRowHeight="14.25"/>
  <sheetData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46" workbookViewId="0">
      <selection activeCell="M19" sqref="M19"/>
    </sheetView>
  </sheetViews>
  <sheetFormatPr defaultRowHeight="14.25"/>
  <cols>
    <col min="10" max="10" width="24" customWidth="1"/>
    <col min="12" max="12" width="11.75" customWidth="1"/>
    <col min="13" max="13" width="11.375" customWidth="1"/>
    <col min="14" max="14" width="10.625" customWidth="1"/>
  </cols>
  <sheetData>
    <row r="1" spans="1:14" ht="28.5" thickBot="1">
      <c r="A1" s="55" t="s">
        <v>0</v>
      </c>
      <c r="B1" s="56" t="s">
        <v>1</v>
      </c>
      <c r="C1" s="56" t="s">
        <v>2</v>
      </c>
      <c r="D1" s="56" t="s">
        <v>3</v>
      </c>
      <c r="E1" s="56" t="s">
        <v>4</v>
      </c>
      <c r="F1" s="57" t="s">
        <v>69</v>
      </c>
      <c r="G1" s="56" t="s">
        <v>6</v>
      </c>
      <c r="H1" s="56" t="s">
        <v>7</v>
      </c>
      <c r="I1" s="56" t="s">
        <v>8</v>
      </c>
      <c r="J1" s="56" t="s">
        <v>9</v>
      </c>
      <c r="K1" s="58" t="s">
        <v>70</v>
      </c>
      <c r="L1" s="56" t="s">
        <v>10</v>
      </c>
      <c r="M1" s="56" t="s">
        <v>11</v>
      </c>
      <c r="N1" s="59" t="s">
        <v>71</v>
      </c>
    </row>
    <row r="2" spans="1:14" ht="51.75" customHeight="1" thickBot="1">
      <c r="A2" s="101">
        <v>1</v>
      </c>
      <c r="B2" s="101">
        <v>3264</v>
      </c>
      <c r="C2" s="101" t="s">
        <v>12</v>
      </c>
      <c r="D2" s="101" t="s">
        <v>13</v>
      </c>
      <c r="E2" s="101">
        <v>22</v>
      </c>
      <c r="F2" s="60"/>
      <c r="G2" s="101" t="s">
        <v>15</v>
      </c>
      <c r="H2" s="101" t="s">
        <v>16</v>
      </c>
      <c r="I2" s="101" t="s">
        <v>17</v>
      </c>
      <c r="J2" s="108" t="s">
        <v>72</v>
      </c>
      <c r="K2" s="110">
        <v>0.19800000000000001</v>
      </c>
      <c r="L2" s="101" t="s">
        <v>18</v>
      </c>
      <c r="M2" s="101" t="s">
        <v>73</v>
      </c>
      <c r="N2" s="106">
        <v>0.19800000000000001</v>
      </c>
    </row>
    <row r="3" spans="1:14" ht="15.75" thickBot="1">
      <c r="A3" s="102"/>
      <c r="B3" s="102"/>
      <c r="C3" s="102"/>
      <c r="D3" s="102"/>
      <c r="E3" s="102"/>
      <c r="F3" s="61" t="s">
        <v>74</v>
      </c>
      <c r="G3" s="102"/>
      <c r="H3" s="102"/>
      <c r="I3" s="102"/>
      <c r="J3" s="109"/>
      <c r="K3" s="111"/>
      <c r="L3" s="102"/>
      <c r="M3" s="102"/>
      <c r="N3" s="107"/>
    </row>
    <row r="4" spans="1:14" ht="15" thickBot="1">
      <c r="A4" s="101">
        <v>2</v>
      </c>
      <c r="B4" s="101" t="s">
        <v>75</v>
      </c>
      <c r="C4" s="101" t="s">
        <v>20</v>
      </c>
      <c r="D4" s="101" t="s">
        <v>21</v>
      </c>
      <c r="E4" s="101">
        <v>24</v>
      </c>
      <c r="F4" s="60"/>
      <c r="G4" s="101" t="s">
        <v>22</v>
      </c>
      <c r="H4" s="101" t="s">
        <v>23</v>
      </c>
      <c r="I4" s="101" t="s">
        <v>24</v>
      </c>
      <c r="J4" s="108" t="s">
        <v>25</v>
      </c>
      <c r="K4" s="110">
        <v>9.8000000000000004E-2</v>
      </c>
      <c r="L4" s="101" t="s">
        <v>26</v>
      </c>
      <c r="M4" s="101" t="s">
        <v>73</v>
      </c>
      <c r="N4" s="106">
        <v>9.8000000000000004E-2</v>
      </c>
    </row>
    <row r="5" spans="1:14" ht="15.75" thickBot="1">
      <c r="A5" s="102"/>
      <c r="B5" s="102"/>
      <c r="C5" s="102"/>
      <c r="D5" s="102"/>
      <c r="E5" s="102"/>
      <c r="F5" s="61" t="s">
        <v>74</v>
      </c>
      <c r="G5" s="102"/>
      <c r="H5" s="102"/>
      <c r="I5" s="102"/>
      <c r="J5" s="109"/>
      <c r="K5" s="111"/>
      <c r="L5" s="102"/>
      <c r="M5" s="102"/>
      <c r="N5" s="107"/>
    </row>
    <row r="6" spans="1:14" ht="118.5" customHeight="1" thickBot="1">
      <c r="A6" s="103">
        <v>3</v>
      </c>
      <c r="B6" s="103" t="s">
        <v>76</v>
      </c>
      <c r="C6" s="103">
        <v>2</v>
      </c>
      <c r="D6" s="103">
        <v>150</v>
      </c>
      <c r="E6" s="103">
        <v>30</v>
      </c>
      <c r="F6" s="103" t="s">
        <v>77</v>
      </c>
      <c r="G6" s="62"/>
      <c r="H6" s="62"/>
      <c r="I6" s="103" t="s">
        <v>78</v>
      </c>
      <c r="J6" s="115" t="s">
        <v>79</v>
      </c>
      <c r="K6" s="118">
        <v>0.32200000000000001</v>
      </c>
      <c r="L6" s="103" t="s">
        <v>80</v>
      </c>
      <c r="M6" s="103" t="s">
        <v>105</v>
      </c>
      <c r="N6" s="112">
        <v>0.39800000000000002</v>
      </c>
    </row>
    <row r="7" spans="1:14" ht="15" thickBot="1">
      <c r="A7" s="104"/>
      <c r="B7" s="104"/>
      <c r="C7" s="104"/>
      <c r="D7" s="104"/>
      <c r="E7" s="104"/>
      <c r="F7" s="104"/>
      <c r="G7" s="62"/>
      <c r="H7" s="63"/>
      <c r="I7" s="104"/>
      <c r="J7" s="116"/>
      <c r="K7" s="119"/>
      <c r="L7" s="104"/>
      <c r="M7" s="104"/>
      <c r="N7" s="113"/>
    </row>
    <row r="8" spans="1:14" ht="15" thickBot="1">
      <c r="A8" s="105"/>
      <c r="B8" s="105"/>
      <c r="C8" s="105"/>
      <c r="D8" s="105"/>
      <c r="E8" s="105"/>
      <c r="F8" s="105"/>
      <c r="G8" s="64" t="s">
        <v>81</v>
      </c>
      <c r="H8" s="64" t="s">
        <v>82</v>
      </c>
      <c r="I8" s="105"/>
      <c r="J8" s="117"/>
      <c r="K8" s="120"/>
      <c r="L8" s="105"/>
      <c r="M8" s="105"/>
      <c r="N8" s="114"/>
    </row>
    <row r="9" spans="1:14" ht="105" customHeight="1" thickBot="1">
      <c r="A9" s="103">
        <v>4</v>
      </c>
      <c r="B9" s="103" t="s">
        <v>83</v>
      </c>
      <c r="C9" s="103">
        <v>4</v>
      </c>
      <c r="D9" s="103">
        <v>125</v>
      </c>
      <c r="E9" s="103">
        <v>30</v>
      </c>
      <c r="F9" s="62"/>
      <c r="G9" s="62"/>
      <c r="H9" s="62"/>
      <c r="I9" s="62"/>
      <c r="J9" s="115" t="s">
        <v>84</v>
      </c>
      <c r="K9" s="118">
        <v>0.13500000000000001</v>
      </c>
      <c r="L9" s="103" t="s">
        <v>80</v>
      </c>
      <c r="M9" s="103" t="s">
        <v>107</v>
      </c>
      <c r="N9" s="112">
        <v>0.17299999999999999</v>
      </c>
    </row>
    <row r="10" spans="1:14" ht="15.75" thickBot="1">
      <c r="A10" s="104"/>
      <c r="B10" s="104"/>
      <c r="C10" s="104"/>
      <c r="D10" s="104"/>
      <c r="E10" s="104"/>
      <c r="F10" s="65" t="s">
        <v>85</v>
      </c>
      <c r="G10" s="63"/>
      <c r="H10" s="63"/>
      <c r="I10" s="63"/>
      <c r="J10" s="116"/>
      <c r="K10" s="119"/>
      <c r="L10" s="104"/>
      <c r="M10" s="104"/>
      <c r="N10" s="113"/>
    </row>
    <row r="11" spans="1:14" ht="27.75" thickBot="1">
      <c r="A11" s="105"/>
      <c r="B11" s="105"/>
      <c r="C11" s="105"/>
      <c r="D11" s="105"/>
      <c r="E11" s="105"/>
      <c r="F11" s="62"/>
      <c r="G11" s="64" t="s">
        <v>81</v>
      </c>
      <c r="H11" s="64" t="s">
        <v>82</v>
      </c>
      <c r="I11" s="66" t="s">
        <v>86</v>
      </c>
      <c r="J11" s="117"/>
      <c r="K11" s="120"/>
      <c r="L11" s="105"/>
      <c r="M11" s="105"/>
      <c r="N11" s="114"/>
    </row>
    <row r="12" spans="1:14" ht="15" thickBot="1">
      <c r="A12" s="121">
        <v>5</v>
      </c>
      <c r="B12" s="124" t="s">
        <v>87</v>
      </c>
      <c r="C12" s="121">
        <v>8</v>
      </c>
      <c r="D12" s="67"/>
      <c r="E12" s="127">
        <v>25</v>
      </c>
      <c r="F12" s="67"/>
      <c r="G12" s="67"/>
      <c r="H12" s="67"/>
      <c r="I12" s="67"/>
      <c r="J12" s="67"/>
      <c r="K12" s="110">
        <v>0.05</v>
      </c>
      <c r="L12" s="124" t="s">
        <v>88</v>
      </c>
      <c r="M12" s="101" t="s">
        <v>73</v>
      </c>
      <c r="N12" s="106" t="s">
        <v>89</v>
      </c>
    </row>
    <row r="13" spans="1:14" ht="29.25" thickBot="1">
      <c r="A13" s="122"/>
      <c r="B13" s="125"/>
      <c r="C13" s="122"/>
      <c r="D13" s="68" t="s">
        <v>90</v>
      </c>
      <c r="E13" s="128"/>
      <c r="F13" s="68" t="s">
        <v>91</v>
      </c>
      <c r="G13" s="69"/>
      <c r="H13" s="69"/>
      <c r="I13" s="69"/>
      <c r="J13" s="68" t="s">
        <v>92</v>
      </c>
      <c r="K13" s="130"/>
      <c r="L13" s="125"/>
      <c r="M13" s="131"/>
      <c r="N13" s="132"/>
    </row>
    <row r="14" spans="1:14" ht="29.25" thickBot="1">
      <c r="A14" s="123"/>
      <c r="B14" s="126"/>
      <c r="C14" s="123"/>
      <c r="D14" s="67"/>
      <c r="E14" s="129"/>
      <c r="F14" s="67"/>
      <c r="G14" s="68" t="s">
        <v>58</v>
      </c>
      <c r="H14" s="68" t="s">
        <v>93</v>
      </c>
      <c r="I14" s="68" t="s">
        <v>94</v>
      </c>
      <c r="J14" s="67"/>
      <c r="K14" s="111"/>
      <c r="L14" s="126"/>
      <c r="M14" s="102"/>
      <c r="N14" s="107"/>
    </row>
    <row r="15" spans="1:14" ht="29.25" thickBot="1">
      <c r="A15" s="70">
        <v>6</v>
      </c>
      <c r="B15" s="71">
        <v>1947</v>
      </c>
      <c r="C15" s="72">
        <v>4</v>
      </c>
      <c r="D15" s="71">
        <v>80</v>
      </c>
      <c r="E15" s="71">
        <v>25</v>
      </c>
      <c r="F15" s="73">
        <v>1</v>
      </c>
      <c r="G15" s="72" t="s">
        <v>95</v>
      </c>
      <c r="H15" s="71" t="s">
        <v>96</v>
      </c>
      <c r="I15" s="71" t="s">
        <v>97</v>
      </c>
      <c r="J15" s="74">
        <v>201149000000</v>
      </c>
      <c r="K15" s="75">
        <v>8.4000000000000005E-2</v>
      </c>
      <c r="L15" s="71" t="s">
        <v>52</v>
      </c>
      <c r="M15" s="76" t="s">
        <v>73</v>
      </c>
      <c r="N15" s="77">
        <v>8.4000000000000005E-2</v>
      </c>
    </row>
    <row r="16" spans="1:14" ht="27.75" thickBot="1">
      <c r="A16" s="70">
        <v>7</v>
      </c>
      <c r="B16" s="78">
        <v>2469</v>
      </c>
      <c r="C16" s="78">
        <v>8</v>
      </c>
      <c r="D16" s="78">
        <v>125</v>
      </c>
      <c r="E16" s="78">
        <v>25</v>
      </c>
      <c r="F16" s="78">
        <v>2</v>
      </c>
      <c r="G16" s="79" t="s">
        <v>58</v>
      </c>
      <c r="H16" s="78" t="s">
        <v>98</v>
      </c>
      <c r="I16" s="80" t="s">
        <v>99</v>
      </c>
      <c r="J16" s="81" t="s">
        <v>100</v>
      </c>
      <c r="K16" s="75">
        <v>5.0999999999999997E-2</v>
      </c>
      <c r="L16" s="82"/>
      <c r="M16" s="76" t="s">
        <v>73</v>
      </c>
      <c r="N16" s="77">
        <v>5.0999999999999997E-2</v>
      </c>
    </row>
    <row r="17" spans="1:14" ht="43.5" thickBot="1">
      <c r="A17" s="70">
        <v>8</v>
      </c>
      <c r="B17" s="83">
        <v>4045</v>
      </c>
      <c r="C17" s="83">
        <v>2</v>
      </c>
      <c r="D17" s="83" t="s">
        <v>57</v>
      </c>
      <c r="E17" s="83">
        <v>30</v>
      </c>
      <c r="F17" s="73">
        <v>1</v>
      </c>
      <c r="G17" s="84" t="s">
        <v>58</v>
      </c>
      <c r="H17" s="83" t="s">
        <v>101</v>
      </c>
      <c r="I17" s="83" t="s">
        <v>60</v>
      </c>
      <c r="J17" s="68" t="s">
        <v>61</v>
      </c>
      <c r="K17" s="75">
        <v>0.26</v>
      </c>
      <c r="L17" s="83" t="s">
        <v>68</v>
      </c>
      <c r="M17" s="76" t="s">
        <v>73</v>
      </c>
      <c r="N17" s="77" t="s">
        <v>102</v>
      </c>
    </row>
    <row r="18" spans="1:14" ht="43.5" thickBot="1">
      <c r="A18" s="70">
        <v>9</v>
      </c>
      <c r="B18" s="83">
        <v>4046</v>
      </c>
      <c r="C18" s="83">
        <v>2</v>
      </c>
      <c r="D18" s="83" t="s">
        <v>57</v>
      </c>
      <c r="E18" s="83">
        <v>35</v>
      </c>
      <c r="F18" s="73">
        <v>1</v>
      </c>
      <c r="G18" s="84" t="s">
        <v>58</v>
      </c>
      <c r="H18" s="83" t="s">
        <v>101</v>
      </c>
      <c r="I18" s="83" t="s">
        <v>62</v>
      </c>
      <c r="J18" s="68" t="s">
        <v>63</v>
      </c>
      <c r="K18" s="75">
        <v>0.30399999999999999</v>
      </c>
      <c r="L18" s="83" t="s">
        <v>68</v>
      </c>
      <c r="M18" s="76" t="s">
        <v>73</v>
      </c>
      <c r="N18" s="77">
        <v>0.30399999999999999</v>
      </c>
    </row>
    <row r="19" spans="1:14" ht="81.75" thickBot="1">
      <c r="A19" s="85">
        <v>10</v>
      </c>
      <c r="B19" s="86">
        <v>4047</v>
      </c>
      <c r="C19" s="86">
        <v>2</v>
      </c>
      <c r="D19" s="86" t="s">
        <v>64</v>
      </c>
      <c r="E19" s="86">
        <v>35</v>
      </c>
      <c r="F19" s="87">
        <v>1</v>
      </c>
      <c r="G19" s="86" t="s">
        <v>58</v>
      </c>
      <c r="H19" s="86" t="s">
        <v>101</v>
      </c>
      <c r="I19" s="86" t="s">
        <v>65</v>
      </c>
      <c r="J19" s="88" t="s">
        <v>103</v>
      </c>
      <c r="K19" s="89">
        <v>0.33600000000000002</v>
      </c>
      <c r="L19" s="86" t="s">
        <v>68</v>
      </c>
      <c r="M19" s="66" t="s">
        <v>109</v>
      </c>
      <c r="N19" s="90">
        <v>0.42399999999999999</v>
      </c>
    </row>
  </sheetData>
  <mergeCells count="56">
    <mergeCell ref="M12:M14"/>
    <mergeCell ref="N12:N14"/>
    <mergeCell ref="K9:K11"/>
    <mergeCell ref="L9:L11"/>
    <mergeCell ref="M9:M11"/>
    <mergeCell ref="N9:N11"/>
    <mergeCell ref="L12:L14"/>
    <mergeCell ref="A12:A14"/>
    <mergeCell ref="B12:B14"/>
    <mergeCell ref="C12:C14"/>
    <mergeCell ref="E12:E14"/>
    <mergeCell ref="K12:K14"/>
    <mergeCell ref="A9:A11"/>
    <mergeCell ref="B9:B11"/>
    <mergeCell ref="C9:C11"/>
    <mergeCell ref="D9:D11"/>
    <mergeCell ref="E9:E11"/>
    <mergeCell ref="J9:J11"/>
    <mergeCell ref="I6:I8"/>
    <mergeCell ref="J6:J8"/>
    <mergeCell ref="K6:K8"/>
    <mergeCell ref="L6:L8"/>
    <mergeCell ref="M6:M8"/>
    <mergeCell ref="N6:N8"/>
    <mergeCell ref="K4:K5"/>
    <mergeCell ref="L4:L5"/>
    <mergeCell ref="M4:M5"/>
    <mergeCell ref="N4:N5"/>
    <mergeCell ref="A6:A8"/>
    <mergeCell ref="B6:B8"/>
    <mergeCell ref="C6:C8"/>
    <mergeCell ref="D6:D8"/>
    <mergeCell ref="E6:E8"/>
    <mergeCell ref="F6:F8"/>
    <mergeCell ref="N2:N3"/>
    <mergeCell ref="A4:A5"/>
    <mergeCell ref="B4:B5"/>
    <mergeCell ref="C4:C5"/>
    <mergeCell ref="D4:D5"/>
    <mergeCell ref="E4:E5"/>
    <mergeCell ref="G4:G5"/>
    <mergeCell ref="H4:H5"/>
    <mergeCell ref="I4:I5"/>
    <mergeCell ref="J4:J5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G2:G3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4.25"/>
  <sheetData/>
  <phoneticPr fontId="1" type="noConversion"/>
  <pageMargins left="0.7" right="0.7" top="0.75" bottom="0.75" header="0.3" footer="0.3"/>
  <pageSetup paperSize="9" orientation="portrait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转梅庄模具20.11.23</vt:lpstr>
      <vt:lpstr>3418#3420# 报价</vt:lpstr>
      <vt:lpstr>梅庄回复</vt:lpstr>
      <vt:lpstr>邮件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2021-03-13T08:47:04Z</dcterms:modified>
</cp:coreProperties>
</file>