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985"/>
  </bookViews>
  <sheets>
    <sheet name="2020.9.7" sheetId="1" r:id="rId1"/>
    <sheet name="梅庄回复" sheetId="2" r:id="rId2"/>
  </sheets>
  <definedNames>
    <definedName name="_xlnm._FilterDatabase" localSheetId="0" hidden="1">'2020.9.7'!$A$1:$T$21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<sst xmlns="http://schemas.openxmlformats.org/spreadsheetml/2006/main" count="194" uniqueCount="156">
  <si>
    <t>序号</t>
    <phoneticPr fontId="2" type="noConversion"/>
  </si>
  <si>
    <t>实际用人</t>
    <phoneticPr fontId="2" type="noConversion"/>
  </si>
  <si>
    <t>生产需用专用治具及设备</t>
    <phoneticPr fontId="2" type="noConversion"/>
  </si>
  <si>
    <t>测量专用治具</t>
    <phoneticPr fontId="2" type="noConversion"/>
  </si>
  <si>
    <t>模具可外发时间</t>
    <phoneticPr fontId="2" type="noConversion"/>
  </si>
  <si>
    <t>Forecast /月</t>
    <phoneticPr fontId="2" type="noConversion"/>
  </si>
  <si>
    <t>2855</t>
    <phoneticPr fontId="2" type="noConversion"/>
  </si>
  <si>
    <t>2+2</t>
    <phoneticPr fontId="2" type="noConversion"/>
  </si>
  <si>
    <t>旭丽</t>
    <phoneticPr fontId="2" type="noConversion"/>
  </si>
  <si>
    <t>SM6020</t>
    <phoneticPr fontId="2" type="noConversion"/>
  </si>
  <si>
    <t>FRONT_SIDE_BUTTON/BACK_SIDE_BUTTON</t>
    <phoneticPr fontId="2" type="noConversion"/>
  </si>
  <si>
    <t>PC_TEIJIN_L-1250Y_(BK)</t>
    <phoneticPr fontId="2" type="noConversion"/>
  </si>
  <si>
    <t>FX-292-011</t>
    <phoneticPr fontId="2" type="noConversion"/>
  </si>
  <si>
    <t>修模中</t>
    <phoneticPr fontId="2" type="noConversion"/>
  </si>
  <si>
    <t>8379</t>
    <phoneticPr fontId="2" type="noConversion"/>
  </si>
  <si>
    <t>4+4</t>
    <phoneticPr fontId="2" type="noConversion"/>
  </si>
  <si>
    <t>50T</t>
    <phoneticPr fontId="2" type="noConversion"/>
  </si>
  <si>
    <t>汇亿</t>
    <phoneticPr fontId="2" type="noConversion"/>
  </si>
  <si>
    <t xml:space="preserve">CS1602 </t>
    <phoneticPr fontId="2" type="noConversion"/>
  </si>
  <si>
    <t>麦克风上盖/麦克风下盖</t>
    <phoneticPr fontId="2" type="noConversion"/>
  </si>
  <si>
    <t>ABS_CHIMEI_PA757_BLACK</t>
    <phoneticPr fontId="2" type="noConversion"/>
  </si>
  <si>
    <t>FX-356-016/017</t>
    <phoneticPr fontId="2" type="noConversion"/>
  </si>
  <si>
    <t>1958</t>
    <phoneticPr fontId="2" type="noConversion"/>
  </si>
  <si>
    <t>正崴</t>
    <phoneticPr fontId="2" type="noConversion"/>
  </si>
  <si>
    <t>DOLCE</t>
    <phoneticPr fontId="2" type="noConversion"/>
  </si>
  <si>
    <t>TOP CASE</t>
    <phoneticPr fontId="2" type="noConversion"/>
  </si>
  <si>
    <t>PC+ABS/SABIC/C6600-111/COOL_BLACK</t>
    <phoneticPr fontId="2" type="noConversion"/>
  </si>
  <si>
    <t>FX-184-003</t>
    <phoneticPr fontId="2" type="noConversion"/>
  </si>
  <si>
    <t>2936</t>
    <phoneticPr fontId="2" type="noConversion"/>
  </si>
  <si>
    <t>旭丽</t>
    <phoneticPr fontId="2" type="noConversion"/>
  </si>
  <si>
    <t>SK3360</t>
    <phoneticPr fontId="2" type="noConversion"/>
  </si>
  <si>
    <t>BATTERY DOOR</t>
    <phoneticPr fontId="2" type="noConversion"/>
  </si>
  <si>
    <t>102301027009A</t>
    <phoneticPr fontId="2" type="noConversion"/>
  </si>
  <si>
    <t>ABS/TAIRILAC/AG15A1/COAL_BLACK</t>
    <phoneticPr fontId="2" type="noConversion"/>
  </si>
  <si>
    <t>FX-301-016</t>
    <phoneticPr fontId="2" type="noConversion"/>
  </si>
  <si>
    <t>2816</t>
    <phoneticPr fontId="2" type="noConversion"/>
  </si>
  <si>
    <t>KOREA</t>
    <phoneticPr fontId="2" type="noConversion"/>
  </si>
  <si>
    <t>TOP KEY</t>
    <phoneticPr fontId="2" type="noConversion"/>
  </si>
  <si>
    <t>PC+ABS/SABIC/C6200/BLACK</t>
    <phoneticPr fontId="2" type="noConversion"/>
  </si>
  <si>
    <t>FX-285-005</t>
    <phoneticPr fontId="2" type="noConversion"/>
  </si>
  <si>
    <t>修模中</t>
    <phoneticPr fontId="2" type="noConversion"/>
  </si>
  <si>
    <t>2714</t>
    <phoneticPr fontId="2" type="noConversion"/>
  </si>
  <si>
    <t xml:space="preserve"> 1+1+1+1 </t>
    <phoneticPr fontId="2" type="noConversion"/>
  </si>
  <si>
    <t>SM8190</t>
    <phoneticPr fontId="2" type="noConversion"/>
  </si>
  <si>
    <t>上、下蓋側鍵、前後中島蓋噴漆治具</t>
    <phoneticPr fontId="2" type="noConversion"/>
  </si>
  <si>
    <t>PC/SABIC/141R-701/BLACK[R1]</t>
    <phoneticPr fontId="2" type="noConversion"/>
  </si>
  <si>
    <t>无</t>
    <phoneticPr fontId="2" type="noConversion"/>
  </si>
  <si>
    <t>8376</t>
    <phoneticPr fontId="2" type="noConversion"/>
  </si>
  <si>
    <t xml:space="preserve">
CS1602 </t>
    <phoneticPr fontId="2" type="noConversion"/>
  </si>
  <si>
    <t>支架下盖</t>
    <phoneticPr fontId="2" type="noConversion"/>
  </si>
  <si>
    <t>145356138009AR</t>
    <phoneticPr fontId="2" type="noConversion"/>
  </si>
  <si>
    <t>PC+ABS/TAIRILAC/AC2300/BLACK</t>
    <phoneticPr fontId="2" type="noConversion"/>
  </si>
  <si>
    <t>FX-356-008</t>
    <phoneticPr fontId="2" type="noConversion"/>
  </si>
  <si>
    <t>2556</t>
    <phoneticPr fontId="2" type="noConversion"/>
  </si>
  <si>
    <t>旭丽</t>
    <phoneticPr fontId="2" type="noConversion"/>
  </si>
  <si>
    <t xml:space="preserve">SM8191 </t>
    <phoneticPr fontId="2" type="noConversion"/>
  </si>
  <si>
    <t>DONGLE TOP</t>
  </si>
  <si>
    <t>ABS/TAIRILAC/AG15A1/#NJ</t>
    <phoneticPr fontId="2" type="noConversion"/>
  </si>
  <si>
    <t>无</t>
    <phoneticPr fontId="2" type="noConversion"/>
  </si>
  <si>
    <t>2817</t>
    <phoneticPr fontId="2" type="noConversion"/>
  </si>
  <si>
    <t>正崴</t>
    <phoneticPr fontId="2" type="noConversion"/>
  </si>
  <si>
    <t>KOREA</t>
    <phoneticPr fontId="2" type="noConversion"/>
  </si>
  <si>
    <t>CPI BUTTON</t>
    <phoneticPr fontId="2" type="noConversion"/>
  </si>
  <si>
    <t>101285003005B</t>
    <phoneticPr fontId="2" type="noConversion"/>
  </si>
  <si>
    <t>ABS_TAIRILAC_AG15A1_COAL_BLACK</t>
    <phoneticPr fontId="2" type="noConversion"/>
  </si>
  <si>
    <t>FX-285-009</t>
    <phoneticPr fontId="2" type="noConversion"/>
  </si>
  <si>
    <t>2053</t>
    <phoneticPr fontId="2" type="noConversion"/>
  </si>
  <si>
    <t>CALAMARI</t>
    <phoneticPr fontId="2" type="noConversion"/>
  </si>
  <si>
    <t>BATTERY DOOR</t>
    <phoneticPr fontId="2" type="noConversion"/>
  </si>
  <si>
    <t>PC+9%GF/SABIC/EXL4419-739/BLACK</t>
    <phoneticPr fontId="2" type="noConversion"/>
  </si>
  <si>
    <t>FX-174-001</t>
    <phoneticPr fontId="2" type="noConversion"/>
  </si>
  <si>
    <t>2055</t>
    <phoneticPr fontId="2" type="noConversion"/>
  </si>
  <si>
    <t>正崴</t>
    <phoneticPr fontId="2" type="noConversion"/>
  </si>
  <si>
    <t>CALAMARI</t>
    <phoneticPr fontId="2" type="noConversion"/>
  </si>
  <si>
    <t xml:space="preserve"> WHEEL_BRACKET</t>
    <phoneticPr fontId="2" type="noConversion"/>
  </si>
  <si>
    <t>ABS/BASF/GP22/COAL_BLACK</t>
    <phoneticPr fontId="2" type="noConversion"/>
  </si>
  <si>
    <t>FX-174-035</t>
    <phoneticPr fontId="2" type="noConversion"/>
  </si>
  <si>
    <t>2056</t>
    <phoneticPr fontId="2" type="noConversion"/>
  </si>
  <si>
    <t>CALAMARI</t>
    <phoneticPr fontId="2" type="noConversion"/>
  </si>
  <si>
    <t>POWER SWITCH</t>
    <phoneticPr fontId="2" type="noConversion"/>
  </si>
  <si>
    <t>PC/ABS/SABIC_C6600-111/蓝绿色</t>
    <phoneticPr fontId="2" type="noConversion"/>
  </si>
  <si>
    <t>3266</t>
    <phoneticPr fontId="2" type="noConversion"/>
  </si>
  <si>
    <t>1+1</t>
    <phoneticPr fontId="2" type="noConversion"/>
  </si>
  <si>
    <t>AMIGA</t>
    <phoneticPr fontId="2" type="noConversion"/>
  </si>
  <si>
    <t>HANGER COVER L/HANGER COVER R</t>
    <phoneticPr fontId="2" type="noConversion"/>
  </si>
  <si>
    <t>PA6+30%GF/LG/GP2300A(W)/BLACK</t>
    <phoneticPr fontId="2" type="noConversion"/>
  </si>
  <si>
    <t>FX-333-009/010</t>
    <phoneticPr fontId="2" type="noConversion"/>
  </si>
  <si>
    <t>2080</t>
    <phoneticPr fontId="2" type="noConversion"/>
  </si>
  <si>
    <t>正崴</t>
    <phoneticPr fontId="2" type="noConversion"/>
  </si>
  <si>
    <t>CALAMARI</t>
    <phoneticPr fontId="2" type="noConversion"/>
  </si>
  <si>
    <t xml:space="preserve">DONGLE BODY </t>
    <phoneticPr fontId="2" type="noConversion"/>
  </si>
  <si>
    <t>101174003015B</t>
    <phoneticPr fontId="2" type="noConversion"/>
  </si>
  <si>
    <t>PC+ABS/SABIC/C6600-111/COOL_BLACK</t>
    <phoneticPr fontId="2" type="noConversion"/>
  </si>
  <si>
    <t>2+2</t>
    <phoneticPr fontId="2" type="noConversion"/>
  </si>
  <si>
    <t>SM6020</t>
    <phoneticPr fontId="2" type="noConversion"/>
  </si>
  <si>
    <t>L LIGHT GUIDE STRP/R LIGHT GUIDE STRP</t>
    <phoneticPr fontId="2" type="noConversion"/>
  </si>
  <si>
    <t>PC/TEIJIN/L-1250Y+0.8%扩散剂/SEMITRANSPARENT</t>
    <phoneticPr fontId="2" type="noConversion"/>
  </si>
  <si>
    <t>FX-292-017
FX-292-016</t>
    <phoneticPr fontId="2" type="noConversion"/>
  </si>
  <si>
    <t>3340</t>
    <phoneticPr fontId="2" type="noConversion"/>
  </si>
  <si>
    <t>群光</t>
    <phoneticPr fontId="2" type="noConversion"/>
  </si>
  <si>
    <t>MCR1908</t>
    <phoneticPr fontId="2" type="noConversion"/>
  </si>
  <si>
    <t>BATTERY_BOX</t>
    <phoneticPr fontId="2" type="noConversion"/>
  </si>
  <si>
    <t>101340005011D</t>
    <phoneticPr fontId="2" type="noConversion"/>
  </si>
  <si>
    <t>ABS/TAIRILAC/AG15A1/TITAN_GRAY_FR3002</t>
    <phoneticPr fontId="2" type="noConversion"/>
  </si>
  <si>
    <t>FX-340-007</t>
    <phoneticPr fontId="2" type="noConversion"/>
  </si>
  <si>
    <t>3289</t>
    <phoneticPr fontId="2" type="noConversion"/>
  </si>
  <si>
    <t>SK3320</t>
    <phoneticPr fontId="2" type="noConversion"/>
  </si>
  <si>
    <t>SPACE_BAR(104US)</t>
    <phoneticPr fontId="2" type="noConversion"/>
  </si>
  <si>
    <t>202328012402A</t>
    <phoneticPr fontId="2" type="noConversion"/>
  </si>
  <si>
    <t>ABS/TAIRILAC/AG15A1/V2L-BLACK</t>
    <phoneticPr fontId="2" type="noConversion"/>
  </si>
  <si>
    <t>1584</t>
    <phoneticPr fontId="2" type="noConversion"/>
  </si>
  <si>
    <t>旭基</t>
    <phoneticPr fontId="2" type="noConversion"/>
  </si>
  <si>
    <t>SM2060</t>
    <phoneticPr fontId="2" type="noConversion"/>
  </si>
  <si>
    <t xml:space="preserve">DONGLE LOWER CASE </t>
    <phoneticPr fontId="2" type="noConversion"/>
  </si>
  <si>
    <t>PC/SABIC/141R-701/BLACK</t>
    <phoneticPr fontId="2" type="noConversion"/>
  </si>
  <si>
    <t>无</t>
    <phoneticPr fontId="2" type="noConversion"/>
  </si>
  <si>
    <t>2061</t>
    <phoneticPr fontId="2" type="noConversion"/>
  </si>
  <si>
    <t>富港/正圓</t>
    <phoneticPr fontId="2" type="noConversion"/>
  </si>
  <si>
    <t xml:space="preserve">CALAMARI  </t>
    <phoneticPr fontId="2" type="noConversion"/>
  </si>
  <si>
    <t>WHEEL CORE</t>
    <phoneticPr fontId="2" type="noConversion"/>
  </si>
  <si>
    <t>POM/POLY/M90-44/NATURAL_WHITE</t>
    <phoneticPr fontId="2" type="noConversion"/>
  </si>
  <si>
    <t>101292027007A
/101292027008B</t>
    <phoneticPr fontId="2" type="noConversion"/>
  </si>
  <si>
    <t xml:space="preserve">145356138014AR
/145356138015AR </t>
    <phoneticPr fontId="2" type="noConversion"/>
  </si>
  <si>
    <t>201285010301B
/201285010302A</t>
    <phoneticPr fontId="2" type="noConversion"/>
  </si>
  <si>
    <t>40000100197
/40000100198
/40000100199
/40000100200</t>
    <phoneticPr fontId="2" type="noConversion"/>
  </si>
  <si>
    <t>(L)145333003008A/R)
145333003009A</t>
    <phoneticPr fontId="2" type="noConversion"/>
  </si>
  <si>
    <t xml:space="preserve">201292010901A
/201292010902A </t>
    <phoneticPr fontId="2" type="noConversion"/>
  </si>
  <si>
    <t>101196064001R
/101196064001
/101174064001</t>
    <phoneticPr fontId="2" type="noConversion"/>
  </si>
  <si>
    <t>模號</t>
    <phoneticPr fontId="2" type="noConversion"/>
  </si>
  <si>
    <t>穴數</t>
    <phoneticPr fontId="2" type="noConversion"/>
  </si>
  <si>
    <t>噸位</t>
    <phoneticPr fontId="2" type="noConversion"/>
  </si>
  <si>
    <t>週期</t>
    <phoneticPr fontId="2" type="noConversion"/>
  </si>
  <si>
    <t>客戶</t>
    <phoneticPr fontId="2" type="noConversion"/>
  </si>
  <si>
    <t>機種</t>
    <phoneticPr fontId="2" type="noConversion"/>
  </si>
  <si>
    <t>品名</t>
    <phoneticPr fontId="2" type="noConversion"/>
  </si>
  <si>
    <t>品號</t>
    <phoneticPr fontId="2" type="noConversion"/>
  </si>
  <si>
    <t>材料</t>
    <phoneticPr fontId="2" type="noConversion"/>
  </si>
  <si>
    <t>模具尺寸</t>
    <phoneticPr fontId="2" type="noConversion"/>
  </si>
  <si>
    <t>标准用人</t>
    <phoneticPr fontId="2" type="noConversion"/>
  </si>
  <si>
    <t>委外廠商</t>
    <phoneticPr fontId="2" type="noConversion"/>
  </si>
  <si>
    <t>后工序</t>
    <phoneticPr fontId="2" type="noConversion"/>
  </si>
  <si>
    <t>备注</t>
    <phoneticPr fontId="2" type="noConversion"/>
  </si>
  <si>
    <t>即冷即热</t>
    <phoneticPr fontId="5" type="noConversion"/>
  </si>
  <si>
    <t>无</t>
    <phoneticPr fontId="2" type="noConversion"/>
  </si>
  <si>
    <t>无</t>
    <phoneticPr fontId="2" type="noConversion"/>
  </si>
  <si>
    <t xml:space="preserve">     无</t>
  </si>
  <si>
    <r>
      <rPr>
        <sz val="11"/>
        <color theme="1"/>
        <rFont val="等线"/>
        <family val="3"/>
        <charset val="134"/>
        <scheme val="minor"/>
      </rPr>
      <t>无</t>
    </r>
    <phoneticPr fontId="2" type="noConversion"/>
  </si>
  <si>
    <t>不外發</t>
    <phoneticPr fontId="5" type="noConversion"/>
  </si>
  <si>
    <r>
      <rPr>
        <sz val="11"/>
        <color rgb="FFFF0000"/>
        <rFont val="等线"/>
        <family val="3"/>
        <charset val="134"/>
        <scheme val="minor"/>
      </rPr>
      <t>祥舜</t>
    </r>
    <r>
      <rPr>
        <sz val="11"/>
        <color theme="1"/>
        <rFont val="等线"/>
        <family val="3"/>
        <charset val="134"/>
        <scheme val="minor"/>
      </rPr>
      <t>/</t>
    </r>
    <r>
      <rPr>
        <sz val="11"/>
        <color theme="1"/>
        <rFont val="等线"/>
        <family val="3"/>
        <charset val="134"/>
        <scheme val="minor"/>
      </rPr>
      <t>梅庄</t>
    </r>
    <r>
      <rPr>
        <sz val="11"/>
        <color theme="1"/>
        <rFont val="等线"/>
        <family val="3"/>
        <charset val="134"/>
        <scheme val="minor"/>
      </rPr>
      <t>/</t>
    </r>
    <r>
      <rPr>
        <sz val="11"/>
        <color theme="1"/>
        <rFont val="等线"/>
        <family val="3"/>
        <charset val="134"/>
        <scheme val="minor"/>
      </rPr>
      <t>宏营</t>
    </r>
    <phoneticPr fontId="5" type="noConversion"/>
  </si>
  <si>
    <r>
      <rPr>
        <sz val="11"/>
        <color rgb="FFFF0000"/>
        <rFont val="等线"/>
        <family val="3"/>
        <charset val="134"/>
        <scheme val="minor"/>
      </rPr>
      <t>梅庄</t>
    </r>
    <r>
      <rPr>
        <sz val="11"/>
        <color theme="1"/>
        <rFont val="等线"/>
        <family val="3"/>
        <charset val="134"/>
        <scheme val="minor"/>
      </rPr>
      <t>/</t>
    </r>
    <r>
      <rPr>
        <sz val="11"/>
        <color theme="1"/>
        <rFont val="等线"/>
        <family val="3"/>
        <charset val="134"/>
        <scheme val="minor"/>
      </rPr>
      <t>宏营</t>
    </r>
    <phoneticPr fontId="5" type="noConversion"/>
  </si>
  <si>
    <r>
      <rPr>
        <sz val="11"/>
        <color rgb="FFFF0000"/>
        <rFont val="等线"/>
        <family val="3"/>
        <charset val="134"/>
        <scheme val="minor"/>
      </rPr>
      <t>祥舜</t>
    </r>
    <r>
      <rPr>
        <sz val="11"/>
        <color rgb="FFFF0000"/>
        <rFont val="等线"/>
        <family val="2"/>
        <scheme val="minor"/>
      </rPr>
      <t>/</t>
    </r>
    <r>
      <rPr>
        <sz val="11"/>
        <color rgb="FFFF0000"/>
        <rFont val="等线"/>
        <family val="3"/>
        <charset val="134"/>
        <scheme val="minor"/>
      </rPr>
      <t>梅庄</t>
    </r>
    <r>
      <rPr>
        <sz val="11"/>
        <color theme="1"/>
        <rFont val="等线"/>
        <family val="3"/>
        <charset val="134"/>
        <scheme val="minor"/>
      </rPr>
      <t>/宏营</t>
    </r>
    <phoneticPr fontId="5" type="noConversion"/>
  </si>
  <si>
    <r>
      <rPr>
        <sz val="11"/>
        <color rgb="FFFF0000"/>
        <rFont val="等线"/>
        <family val="3"/>
        <charset val="134"/>
        <scheme val="minor"/>
      </rPr>
      <t>梅庄</t>
    </r>
    <r>
      <rPr>
        <sz val="11"/>
        <color theme="1"/>
        <rFont val="等线"/>
        <family val="3"/>
        <charset val="134"/>
        <scheme val="minor"/>
      </rPr>
      <t>/新廠商待定</t>
    </r>
    <phoneticPr fontId="5" type="noConversion"/>
  </si>
  <si>
    <t>梅莊/德雅</t>
    <phoneticPr fontId="2" type="noConversion"/>
  </si>
  <si>
    <t>顶钧含税价13%</t>
    <phoneticPr fontId="5" type="noConversion"/>
  </si>
  <si>
    <t>梅庄</t>
    <phoneticPr fontId="5" type="noConversion"/>
  </si>
  <si>
    <t>201343013001A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</si>
</sst>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￥-804]#,##0.0"/>
    <numFmt numFmtId="177" formatCode="#,##0_);[Red]\(#,##0\)"/>
    <numFmt numFmtId="178" formatCode="m/d;@"/>
    <numFmt numFmtId="179" formatCode="0.000_);[Red]\(0.000\)"/>
  </numFmts>
  <fonts count="13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6"/>
    </font>
    <font>
      <b/>
      <sz val="8"/>
      <color rgb="FF00000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b/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b/>
      <sz val="8"/>
      <color rgb="FFFF0000"/>
      <name val="Arial"/>
      <family val="2"/>
    </font>
    <font>
      <sz val="12"/>
      <name val="新細明體"/>
      <family val="2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176" fontId="0" fillId="0" borderId="0"/>
    <xf numFmtId="176" fontId="3" fillId="0" borderId="0">
      <alignment vertical="center"/>
    </xf>
    <xf numFmtId="176" fontId="6" fillId="0" borderId="0">
      <alignment vertical="center"/>
    </xf>
  </cellStyleXfs>
  <cellXfs count="40">
    <xf numFmtId="176" fontId="0" fillId="0" borderId="0" xfId="0"/>
    <xf numFmtId="176" fontId="0" fillId="0" borderId="0" xfId="0" applyNumberFormat="1" applyAlignment="1"/>
    <xf numFmtId="177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 wrapText="1"/>
    </xf>
    <xf numFmtId="177" fontId="4" fillId="0" borderId="4" xfId="0" applyNumberFormat="1" applyFont="1" applyBorder="1" applyAlignment="1">
      <alignment horizontal="center" wrapText="1"/>
    </xf>
    <xf numFmtId="177" fontId="0" fillId="0" borderId="1" xfId="0" applyNumberFormat="1" applyBorder="1" applyAlignment="1"/>
    <xf numFmtId="177" fontId="1" fillId="0" borderId="1" xfId="0" applyNumberFormat="1" applyFont="1" applyBorder="1" applyAlignment="1">
      <alignment horizontal="center"/>
    </xf>
    <xf numFmtId="177" fontId="1" fillId="0" borderId="1" xfId="0" applyNumberFormat="1" applyFont="1" applyBorder="1" applyAlignment="1"/>
    <xf numFmtId="177" fontId="0" fillId="0" borderId="1" xfId="0" applyNumberFormat="1" applyFont="1" applyBorder="1" applyAlignment="1">
      <alignment horizontal="center"/>
    </xf>
    <xf numFmtId="177" fontId="7" fillId="0" borderId="1" xfId="0" applyNumberFormat="1" applyFont="1" applyBorder="1" applyAlignment="1">
      <alignment horizontal="center"/>
    </xf>
    <xf numFmtId="177" fontId="0" fillId="3" borderId="1" xfId="0" applyNumberFormat="1" applyFill="1" applyBorder="1" applyAlignment="1">
      <alignment horizontal="center"/>
    </xf>
    <xf numFmtId="177" fontId="0" fillId="3" borderId="1" xfId="0" applyNumberFormat="1" applyFill="1" applyBorder="1" applyAlignment="1">
      <alignment horizontal="center" wrapText="1"/>
    </xf>
    <xf numFmtId="177" fontId="4" fillId="3" borderId="4" xfId="0" applyNumberFormat="1" applyFont="1" applyFill="1" applyBorder="1" applyAlignment="1">
      <alignment horizontal="center" wrapText="1"/>
    </xf>
    <xf numFmtId="177" fontId="0" fillId="3" borderId="1" xfId="0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177" fontId="0" fillId="3" borderId="1" xfId="0" applyNumberFormat="1" applyFill="1" applyBorder="1" applyAlignment="1"/>
    <xf numFmtId="177" fontId="0" fillId="0" borderId="1" xfId="0" applyNumberFormat="1" applyBorder="1" applyAlignment="1">
      <alignment wrapText="1"/>
    </xf>
    <xf numFmtId="177" fontId="0" fillId="0" borderId="1" xfId="0" applyNumberFormat="1" applyBorder="1"/>
    <xf numFmtId="177" fontId="0" fillId="3" borderId="1" xfId="0" applyNumberFormat="1" applyFill="1" applyBorder="1"/>
    <xf numFmtId="176" fontId="0" fillId="3" borderId="0" xfId="0" applyFill="1"/>
    <xf numFmtId="177" fontId="1" fillId="3" borderId="1" xfId="0" applyNumberFormat="1" applyFont="1" applyFill="1" applyBorder="1" applyAlignment="1"/>
    <xf numFmtId="178" fontId="0" fillId="0" borderId="0" xfId="0" applyNumberFormat="1" applyAlignment="1">
      <alignment horizontal="center" vertical="center"/>
    </xf>
    <xf numFmtId="178" fontId="0" fillId="0" borderId="1" xfId="0" applyNumberFormat="1" applyBorder="1" applyAlignment="1"/>
    <xf numFmtId="178" fontId="0" fillId="3" borderId="1" xfId="0" applyNumberFormat="1" applyFill="1" applyBorder="1" applyAlignment="1"/>
    <xf numFmtId="177" fontId="9" fillId="0" borderId="4" xfId="0" applyNumberFormat="1" applyFont="1" applyBorder="1" applyAlignment="1">
      <alignment horizontal="center" wrapText="1"/>
    </xf>
    <xf numFmtId="177" fontId="1" fillId="3" borderId="1" xfId="0" applyNumberFormat="1" applyFont="1" applyFill="1" applyBorder="1" applyAlignment="1">
      <alignment horizontal="center"/>
    </xf>
    <xf numFmtId="176" fontId="10" fillId="3" borderId="1" xfId="0" applyFont="1" applyFill="1" applyBorder="1" applyAlignment="1">
      <alignment horizontal="center" vertical="center"/>
    </xf>
    <xf numFmtId="177" fontId="11" fillId="3" borderId="0" xfId="0" applyNumberFormat="1" applyFont="1" applyFill="1" applyAlignment="1">
      <alignment horizontal="center"/>
    </xf>
    <xf numFmtId="179" fontId="12" fillId="0" borderId="2" xfId="2" applyNumberFormat="1" applyFont="1" applyFill="1" applyBorder="1" applyAlignment="1">
      <alignment horizontal="center" vertical="center"/>
    </xf>
    <xf numFmtId="176" fontId="0" fillId="0" borderId="0" xfId="0" applyAlignment="1"/>
    <xf numFmtId="179" fontId="12" fillId="0" borderId="1" xfId="2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/>
    </xf>
    <xf numFmtId="177" fontId="1" fillId="0" borderId="2" xfId="0" applyNumberFormat="1" applyFont="1" applyFill="1" applyBorder="1" applyAlignment="1">
      <alignment horizontal="center"/>
    </xf>
    <xf numFmtId="177" fontId="1" fillId="0" borderId="3" xfId="0" applyNumberFormat="1" applyFont="1" applyFill="1" applyBorder="1" applyAlignment="1">
      <alignment horizontal="center"/>
    </xf>
    <xf numFmtId="177" fontId="1" fillId="3" borderId="2" xfId="0" applyNumberFormat="1" applyFont="1" applyFill="1" applyBorder="1" applyAlignment="1">
      <alignment horizontal="center"/>
    </xf>
    <xf numFmtId="177" fontId="1" fillId="3" borderId="3" xfId="0" applyNumberFormat="1" applyFont="1" applyFill="1" applyBorder="1" applyAlignment="1">
      <alignment horizontal="center"/>
    </xf>
    <xf numFmtId="177" fontId="1" fillId="0" borderId="2" xfId="0" applyNumberFormat="1" applyFont="1" applyFill="1" applyBorder="1" applyAlignment="1">
      <alignment horizontal="center" wrapText="1"/>
    </xf>
    <xf numFmtId="177" fontId="1" fillId="0" borderId="3" xfId="0" applyNumberFormat="1" applyFont="1" applyFill="1" applyBorder="1" applyAlignment="1">
      <alignment horizontal="center" wrapText="1"/>
    </xf>
    <xf numFmtId="0" fontId="1" fillId="4" borderId="5" xfId="0" applyNumberFormat="1" applyFont="1" applyFill="1" applyBorder="1" applyAlignment="1">
      <alignment horizontal="center" wrapText="1"/>
    </xf>
    <xf numFmtId="0" fontId="1" fillId="4" borderId="6" xfId="0" applyNumberFormat="1" applyFont="1" applyFill="1" applyBorder="1" applyAlignment="1">
      <alignment horizontal="center" wrapText="1"/>
    </xf>
  </cellXfs>
  <cellStyles count="3">
    <cellStyle name="常规" xfId="0" builtinId="0"/>
    <cellStyle name="一般 3" xfId="1"/>
    <cellStyle name="一般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19</xdr:col>
      <xdr:colOff>684086</xdr:colOff>
      <xdr:row>50</xdr:row>
      <xdr:rowOff>65603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2925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19</xdr:col>
      <xdr:colOff>684086</xdr:colOff>
      <xdr:row>98</xdr:row>
      <xdr:rowOff>65603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229725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19</xdr:col>
      <xdr:colOff>684086</xdr:colOff>
      <xdr:row>146</xdr:row>
      <xdr:rowOff>65603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916525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="85" zoomScaleNormal="85" workbookViewId="0">
      <selection activeCell="J3" sqref="J3"/>
    </sheetView>
  </sheetViews>
  <sheetFormatPr defaultRowHeight="14.25"/>
  <cols>
    <col min="1" max="1" width="6.75" customWidth="1"/>
    <col min="2" max="2" width="7.875" customWidth="1"/>
    <col min="3" max="3" width="7.25" customWidth="1"/>
    <col min="4" max="4" width="6.875" customWidth="1"/>
    <col min="5" max="5" width="5.875" customWidth="1"/>
    <col min="6" max="6" width="6.75" hidden="1" customWidth="1"/>
    <col min="7" max="7" width="10.375" customWidth="1"/>
    <col min="8" max="8" width="24.375" customWidth="1"/>
    <col min="9" max="9" width="17.375" customWidth="1"/>
    <col min="10" max="10" width="16.125" style="29" customWidth="1"/>
    <col min="11" max="11" width="15.25" style="19" customWidth="1"/>
    <col min="12" max="12" width="32" customWidth="1"/>
    <col min="13" max="13" width="14.875" customWidth="1"/>
    <col min="14" max="15" width="8.75" customWidth="1"/>
    <col min="16" max="16" width="8" style="19" customWidth="1"/>
    <col min="17" max="17" width="14.625" customWidth="1"/>
    <col min="18" max="18" width="15" bestFit="1" customWidth="1"/>
    <col min="20" max="20" width="10.25" bestFit="1" customWidth="1"/>
    <col min="22" max="22" width="8.75" style="21"/>
  </cols>
  <sheetData>
    <row r="1" spans="1:22" s="1" customFormat="1">
      <c r="A1" s="32" t="s">
        <v>0</v>
      </c>
      <c r="B1" s="32" t="s">
        <v>128</v>
      </c>
      <c r="C1" s="32" t="s">
        <v>129</v>
      </c>
      <c r="D1" s="32" t="s">
        <v>130</v>
      </c>
      <c r="E1" s="32" t="s">
        <v>131</v>
      </c>
      <c r="F1" s="32" t="s">
        <v>132</v>
      </c>
      <c r="G1" s="32" t="s">
        <v>133</v>
      </c>
      <c r="H1" s="32" t="s">
        <v>134</v>
      </c>
      <c r="I1" s="32" t="s">
        <v>135</v>
      </c>
      <c r="J1" s="38" t="s">
        <v>153</v>
      </c>
      <c r="K1" s="34" t="s">
        <v>139</v>
      </c>
      <c r="L1" s="32" t="s">
        <v>136</v>
      </c>
      <c r="M1" s="32" t="s">
        <v>137</v>
      </c>
      <c r="N1" s="32" t="s">
        <v>138</v>
      </c>
      <c r="O1" s="32" t="s">
        <v>1</v>
      </c>
      <c r="P1" s="34" t="s">
        <v>140</v>
      </c>
      <c r="Q1" s="36" t="s">
        <v>2</v>
      </c>
      <c r="R1" s="32" t="s">
        <v>3</v>
      </c>
      <c r="S1" s="32" t="s">
        <v>4</v>
      </c>
      <c r="T1" s="32" t="s">
        <v>5</v>
      </c>
      <c r="U1" s="32" t="s">
        <v>141</v>
      </c>
      <c r="V1" s="21"/>
    </row>
    <row r="2" spans="1:22" s="1" customFormat="1" ht="24" customHeight="1">
      <c r="A2" s="33"/>
      <c r="B2" s="33"/>
      <c r="C2" s="33"/>
      <c r="D2" s="33"/>
      <c r="E2" s="33"/>
      <c r="F2" s="33"/>
      <c r="G2" s="33"/>
      <c r="H2" s="33"/>
      <c r="I2" s="33"/>
      <c r="J2" s="39"/>
      <c r="K2" s="35"/>
      <c r="L2" s="33"/>
      <c r="M2" s="33"/>
      <c r="N2" s="33"/>
      <c r="O2" s="33"/>
      <c r="P2" s="35"/>
      <c r="Q2" s="37"/>
      <c r="R2" s="33"/>
      <c r="S2" s="33"/>
      <c r="T2" s="33"/>
      <c r="U2" s="33"/>
      <c r="V2" s="21"/>
    </row>
    <row r="3" spans="1:22" s="1" customFormat="1" ht="44.45" customHeight="1">
      <c r="A3" s="2">
        <v>1</v>
      </c>
      <c r="B3" s="2" t="s">
        <v>6</v>
      </c>
      <c r="C3" s="2" t="s">
        <v>7</v>
      </c>
      <c r="D3" s="2">
        <v>150</v>
      </c>
      <c r="E3" s="2">
        <v>22</v>
      </c>
      <c r="F3" s="2" t="s">
        <v>8</v>
      </c>
      <c r="G3" s="2" t="s">
        <v>9</v>
      </c>
      <c r="H3" s="2" t="s">
        <v>10</v>
      </c>
      <c r="I3" s="3" t="s">
        <v>121</v>
      </c>
      <c r="J3" s="28">
        <f>((55.28/3600*E3/2)*1.13)/2</f>
        <v>9.5434777777777771E-2</v>
      </c>
      <c r="K3" s="20" t="s">
        <v>151</v>
      </c>
      <c r="L3" s="4" t="s">
        <v>11</v>
      </c>
      <c r="M3" s="2"/>
      <c r="N3" s="2">
        <v>2</v>
      </c>
      <c r="O3" s="2">
        <v>2</v>
      </c>
      <c r="P3" s="15"/>
      <c r="Q3" s="6" t="s">
        <v>145</v>
      </c>
      <c r="R3" s="5" t="s">
        <v>12</v>
      </c>
      <c r="S3" s="22">
        <v>44094</v>
      </c>
      <c r="T3" s="5">
        <v>20000</v>
      </c>
      <c r="U3" s="7" t="s">
        <v>13</v>
      </c>
      <c r="V3" s="21"/>
    </row>
    <row r="4" spans="1:22" s="1" customFormat="1" ht="42.6" customHeight="1">
      <c r="A4" s="2">
        <v>2</v>
      </c>
      <c r="B4" s="2" t="s">
        <v>14</v>
      </c>
      <c r="C4" s="2" t="s">
        <v>15</v>
      </c>
      <c r="D4" s="2" t="s">
        <v>16</v>
      </c>
      <c r="E4" s="2">
        <v>25</v>
      </c>
      <c r="F4" s="2" t="s">
        <v>17</v>
      </c>
      <c r="G4" s="3" t="s">
        <v>18</v>
      </c>
      <c r="H4" s="2" t="s">
        <v>19</v>
      </c>
      <c r="I4" s="3" t="s">
        <v>122</v>
      </c>
      <c r="J4" s="28">
        <f>((51/3600*E4/4)*1.13)/2</f>
        <v>5.002604166666666E-2</v>
      </c>
      <c r="K4" s="20" t="s">
        <v>148</v>
      </c>
      <c r="L4" s="24" t="s">
        <v>20</v>
      </c>
      <c r="M4" s="2"/>
      <c r="N4" s="2">
        <v>1</v>
      </c>
      <c r="O4" s="2">
        <v>1</v>
      </c>
      <c r="P4" s="15"/>
      <c r="Q4" s="6" t="s">
        <v>145</v>
      </c>
      <c r="R4" s="5" t="s">
        <v>21</v>
      </c>
      <c r="S4" s="22">
        <v>44084</v>
      </c>
      <c r="T4" s="5">
        <v>50000</v>
      </c>
      <c r="U4" s="5"/>
      <c r="V4" s="21">
        <v>44098</v>
      </c>
    </row>
    <row r="5" spans="1:22" s="1" customFormat="1" ht="26.45" customHeight="1">
      <c r="A5" s="2">
        <v>3</v>
      </c>
      <c r="B5" s="2" t="s">
        <v>22</v>
      </c>
      <c r="C5" s="2">
        <v>2</v>
      </c>
      <c r="D5" s="2">
        <v>150</v>
      </c>
      <c r="E5" s="2">
        <v>26</v>
      </c>
      <c r="F5" s="2" t="s">
        <v>23</v>
      </c>
      <c r="G5" s="3" t="s">
        <v>24</v>
      </c>
      <c r="H5" s="2" t="s">
        <v>25</v>
      </c>
      <c r="I5" s="2">
        <v>201149010101</v>
      </c>
      <c r="J5" s="28">
        <f>(55.28/3600*E5/C5)*1.13</f>
        <v>0.22557311111111109</v>
      </c>
      <c r="K5" s="20" t="s">
        <v>151</v>
      </c>
      <c r="L5" s="4" t="s">
        <v>26</v>
      </c>
      <c r="M5" s="2"/>
      <c r="N5" s="2">
        <v>1</v>
      </c>
      <c r="O5" s="8">
        <v>1</v>
      </c>
      <c r="P5" s="15"/>
      <c r="Q5" s="6" t="s">
        <v>143</v>
      </c>
      <c r="R5" s="5" t="s">
        <v>27</v>
      </c>
      <c r="S5" s="22">
        <v>44089</v>
      </c>
      <c r="T5" s="5">
        <v>10000</v>
      </c>
      <c r="U5" s="5"/>
      <c r="V5" s="21">
        <v>44098</v>
      </c>
    </row>
    <row r="6" spans="1:22" s="1" customFormat="1" ht="26.45" customHeight="1">
      <c r="A6" s="2">
        <v>4</v>
      </c>
      <c r="B6" s="2" t="s">
        <v>28</v>
      </c>
      <c r="C6" s="2">
        <v>2</v>
      </c>
      <c r="D6" s="2">
        <v>125</v>
      </c>
      <c r="E6" s="2">
        <v>26</v>
      </c>
      <c r="F6" s="2" t="s">
        <v>29</v>
      </c>
      <c r="G6" s="2" t="s">
        <v>30</v>
      </c>
      <c r="H6" s="3" t="s">
        <v>31</v>
      </c>
      <c r="I6" s="2" t="s">
        <v>32</v>
      </c>
      <c r="J6" s="28">
        <f>(57.3/3600*E6/C6)*1.13</f>
        <v>0.23381583333333331</v>
      </c>
      <c r="K6" s="20" t="s">
        <v>151</v>
      </c>
      <c r="L6" s="4" t="s">
        <v>33</v>
      </c>
      <c r="M6" s="2"/>
      <c r="N6" s="2">
        <v>1</v>
      </c>
      <c r="O6" s="9">
        <v>2</v>
      </c>
      <c r="P6" s="15"/>
      <c r="Q6" s="6" t="s">
        <v>46</v>
      </c>
      <c r="R6" s="5" t="s">
        <v>34</v>
      </c>
      <c r="S6" s="22">
        <v>44089</v>
      </c>
      <c r="T6" s="5">
        <v>30000</v>
      </c>
      <c r="U6" s="5"/>
      <c r="V6" s="21"/>
    </row>
    <row r="7" spans="1:22" s="1" customFormat="1" ht="37.5" customHeight="1">
      <c r="A7" s="2">
        <v>5</v>
      </c>
      <c r="B7" s="2" t="s">
        <v>35</v>
      </c>
      <c r="C7" s="2">
        <v>2</v>
      </c>
      <c r="D7" s="2">
        <v>125</v>
      </c>
      <c r="E7" s="2">
        <v>28</v>
      </c>
      <c r="F7" s="2" t="s">
        <v>23</v>
      </c>
      <c r="G7" s="2" t="s">
        <v>36</v>
      </c>
      <c r="H7" s="2" t="s">
        <v>37</v>
      </c>
      <c r="I7" s="3" t="s">
        <v>123</v>
      </c>
      <c r="J7" s="28">
        <f>(52.02/3600*E7/C7)*1.13</f>
        <v>0.228599</v>
      </c>
      <c r="K7" s="20" t="s">
        <v>151</v>
      </c>
      <c r="L7" s="4" t="s">
        <v>38</v>
      </c>
      <c r="M7" s="2"/>
      <c r="N7" s="2">
        <v>2</v>
      </c>
      <c r="O7" s="9">
        <v>1</v>
      </c>
      <c r="P7" s="15"/>
      <c r="Q7" s="6" t="s">
        <v>144</v>
      </c>
      <c r="R7" s="5" t="s">
        <v>39</v>
      </c>
      <c r="S7" s="22">
        <v>44094</v>
      </c>
      <c r="T7" s="5">
        <v>10000</v>
      </c>
      <c r="U7" s="7" t="s">
        <v>40</v>
      </c>
      <c r="V7" s="21"/>
    </row>
    <row r="8" spans="1:22" s="1" customFormat="1" ht="57">
      <c r="A8" s="2">
        <v>6</v>
      </c>
      <c r="B8" s="31" t="s">
        <v>41</v>
      </c>
      <c r="C8" s="2" t="s">
        <v>42</v>
      </c>
      <c r="D8" s="2">
        <v>200</v>
      </c>
      <c r="E8" s="2">
        <v>25</v>
      </c>
      <c r="F8" s="2" t="s">
        <v>29</v>
      </c>
      <c r="G8" s="2" t="s">
        <v>43</v>
      </c>
      <c r="H8" s="3" t="s">
        <v>44</v>
      </c>
      <c r="I8" s="3" t="s">
        <v>124</v>
      </c>
      <c r="J8" s="28">
        <f>((61.2/3600*E8/1)*1.13)/4</f>
        <v>0.1200625</v>
      </c>
      <c r="K8" s="26" t="s">
        <v>152</v>
      </c>
      <c r="L8" s="4" t="s">
        <v>45</v>
      </c>
      <c r="M8" s="2"/>
      <c r="N8" s="2">
        <v>1</v>
      </c>
      <c r="O8" s="8">
        <v>1</v>
      </c>
      <c r="P8" s="15"/>
      <c r="Q8" s="6" t="s">
        <v>144</v>
      </c>
      <c r="R8" s="7" t="s">
        <v>46</v>
      </c>
      <c r="S8" s="22">
        <v>44094</v>
      </c>
      <c r="T8" s="5">
        <v>20000</v>
      </c>
      <c r="U8" s="5"/>
      <c r="V8" s="21"/>
    </row>
    <row r="9" spans="1:22" s="1" customFormat="1" ht="34.15" customHeight="1">
      <c r="A9" s="2">
        <v>7</v>
      </c>
      <c r="B9" s="2" t="s">
        <v>47</v>
      </c>
      <c r="C9" s="2">
        <v>4</v>
      </c>
      <c r="D9" s="2">
        <v>150</v>
      </c>
      <c r="E9" s="2">
        <v>28</v>
      </c>
      <c r="F9" s="2" t="s">
        <v>17</v>
      </c>
      <c r="G9" s="3" t="s">
        <v>48</v>
      </c>
      <c r="H9" s="3" t="s">
        <v>49</v>
      </c>
      <c r="I9" s="3" t="s">
        <v>50</v>
      </c>
      <c r="J9" s="28">
        <f>(68.7/3600*E9/C9)*1.13</f>
        <v>0.15094916666666666</v>
      </c>
      <c r="K9" s="20" t="s">
        <v>151</v>
      </c>
      <c r="L9" s="4" t="s">
        <v>51</v>
      </c>
      <c r="M9" s="2"/>
      <c r="N9" s="2">
        <v>3</v>
      </c>
      <c r="O9" s="9">
        <v>1</v>
      </c>
      <c r="P9" s="15"/>
      <c r="Q9" s="6" t="s">
        <v>144</v>
      </c>
      <c r="R9" s="5" t="s">
        <v>52</v>
      </c>
      <c r="S9" s="22">
        <v>44094</v>
      </c>
      <c r="T9" s="5">
        <v>20000</v>
      </c>
      <c r="U9" s="5"/>
      <c r="V9" s="21"/>
    </row>
    <row r="10" spans="1:22" s="1" customFormat="1" ht="34.15" customHeight="1">
      <c r="A10" s="2">
        <v>8</v>
      </c>
      <c r="B10" s="2" t="s">
        <v>53</v>
      </c>
      <c r="C10" s="2">
        <v>4</v>
      </c>
      <c r="D10" s="2">
        <v>80</v>
      </c>
      <c r="E10" s="2">
        <v>20</v>
      </c>
      <c r="F10" s="2" t="s">
        <v>54</v>
      </c>
      <c r="G10" s="3" t="s">
        <v>55</v>
      </c>
      <c r="H10" s="27" t="s">
        <v>56</v>
      </c>
      <c r="I10" s="3" t="s">
        <v>155</v>
      </c>
      <c r="J10" s="28">
        <f>(51/3600*E10/C10)*1.13</f>
        <v>8.0041666666666664E-2</v>
      </c>
      <c r="K10" s="20" t="s">
        <v>150</v>
      </c>
      <c r="L10" s="24" t="s">
        <v>57</v>
      </c>
      <c r="M10" s="2"/>
      <c r="N10" s="2">
        <v>1</v>
      </c>
      <c r="O10" s="8">
        <v>1</v>
      </c>
      <c r="P10" s="15"/>
      <c r="Q10" s="6" t="s">
        <v>144</v>
      </c>
      <c r="R10" s="7" t="s">
        <v>58</v>
      </c>
      <c r="S10" s="22">
        <v>44094</v>
      </c>
      <c r="T10" s="5">
        <v>100000</v>
      </c>
      <c r="U10" s="5"/>
      <c r="V10" s="21"/>
    </row>
    <row r="11" spans="1:22" s="1" customFormat="1" ht="34.15" customHeight="1">
      <c r="A11" s="2">
        <v>9</v>
      </c>
      <c r="B11" s="2" t="s">
        <v>59</v>
      </c>
      <c r="C11" s="2">
        <v>4</v>
      </c>
      <c r="D11" s="2">
        <v>125</v>
      </c>
      <c r="E11" s="2">
        <v>23</v>
      </c>
      <c r="F11" s="2" t="s">
        <v>60</v>
      </c>
      <c r="G11" s="2" t="s">
        <v>61</v>
      </c>
      <c r="H11" s="2" t="s">
        <v>62</v>
      </c>
      <c r="I11" s="2" t="s">
        <v>63</v>
      </c>
      <c r="J11" s="28">
        <f>(52.02/3600*E11/C11)*1.13</f>
        <v>9.3888874999999997E-2</v>
      </c>
      <c r="K11" s="20" t="s">
        <v>151</v>
      </c>
      <c r="L11" s="4" t="s">
        <v>64</v>
      </c>
      <c r="M11" s="2"/>
      <c r="N11" s="2">
        <v>1</v>
      </c>
      <c r="O11" s="8">
        <v>1</v>
      </c>
      <c r="P11" s="15"/>
      <c r="Q11" s="6" t="s">
        <v>144</v>
      </c>
      <c r="R11" s="5" t="s">
        <v>65</v>
      </c>
      <c r="S11" s="22">
        <v>44094</v>
      </c>
      <c r="T11" s="5">
        <v>10000</v>
      </c>
      <c r="U11" s="5"/>
      <c r="V11" s="21"/>
    </row>
    <row r="12" spans="1:22" s="1" customFormat="1" ht="34.15" customHeight="1">
      <c r="A12" s="10">
        <v>10</v>
      </c>
      <c r="B12" s="10" t="s">
        <v>66</v>
      </c>
      <c r="C12" s="10">
        <v>4</v>
      </c>
      <c r="D12" s="10">
        <v>150</v>
      </c>
      <c r="E12" s="10">
        <v>35</v>
      </c>
      <c r="F12" s="10" t="s">
        <v>60</v>
      </c>
      <c r="G12" s="11" t="s">
        <v>67</v>
      </c>
      <c r="H12" s="10" t="s">
        <v>68</v>
      </c>
      <c r="I12" s="10">
        <v>101174003001</v>
      </c>
      <c r="J12" s="28">
        <f>(55.28/3600*E12/C12)*1.13</f>
        <v>0.15182805555555556</v>
      </c>
      <c r="K12" s="20" t="s">
        <v>147</v>
      </c>
      <c r="L12" s="12" t="s">
        <v>69</v>
      </c>
      <c r="M12" s="10"/>
      <c r="N12" s="10">
        <v>3</v>
      </c>
      <c r="O12" s="13">
        <v>3</v>
      </c>
      <c r="P12" s="15"/>
      <c r="Q12" s="14" t="s">
        <v>142</v>
      </c>
      <c r="R12" s="15" t="s">
        <v>70</v>
      </c>
      <c r="S12" s="23">
        <v>44089</v>
      </c>
      <c r="T12" s="15">
        <v>10000</v>
      </c>
      <c r="U12" s="15"/>
      <c r="V12" s="21"/>
    </row>
    <row r="13" spans="1:22" s="1" customFormat="1" ht="34.15" customHeight="1">
      <c r="A13" s="2">
        <v>11</v>
      </c>
      <c r="B13" s="2" t="s">
        <v>71</v>
      </c>
      <c r="C13" s="2">
        <v>4</v>
      </c>
      <c r="D13" s="2">
        <v>150</v>
      </c>
      <c r="E13" s="2">
        <v>27</v>
      </c>
      <c r="F13" s="2" t="s">
        <v>72</v>
      </c>
      <c r="G13" s="2" t="s">
        <v>73</v>
      </c>
      <c r="H13" s="2" t="s">
        <v>74</v>
      </c>
      <c r="I13" s="2">
        <v>101174003013</v>
      </c>
      <c r="J13" s="28">
        <f>(55.28/3600*E13/C13)*1.13</f>
        <v>0.11712449999999999</v>
      </c>
      <c r="K13" s="20" t="s">
        <v>151</v>
      </c>
      <c r="L13" s="4" t="s">
        <v>75</v>
      </c>
      <c r="M13" s="2"/>
      <c r="N13" s="2">
        <v>1</v>
      </c>
      <c r="O13" s="8">
        <v>1</v>
      </c>
      <c r="P13" s="15"/>
      <c r="Q13" s="6" t="s">
        <v>144</v>
      </c>
      <c r="R13" s="5" t="s">
        <v>76</v>
      </c>
      <c r="S13" s="22">
        <v>44094</v>
      </c>
      <c r="T13" s="5">
        <v>10000</v>
      </c>
      <c r="U13" s="5"/>
      <c r="V13" s="21">
        <v>44098</v>
      </c>
    </row>
    <row r="14" spans="1:22" s="1" customFormat="1" ht="34.15" customHeight="1">
      <c r="A14" s="2">
        <v>12</v>
      </c>
      <c r="B14" s="2" t="s">
        <v>77</v>
      </c>
      <c r="C14" s="2">
        <v>8</v>
      </c>
      <c r="D14" s="2">
        <v>110</v>
      </c>
      <c r="E14" s="2">
        <v>26</v>
      </c>
      <c r="F14" s="2" t="s">
        <v>60</v>
      </c>
      <c r="G14" s="2" t="s">
        <v>78</v>
      </c>
      <c r="H14" s="2" t="s">
        <v>79</v>
      </c>
      <c r="I14" s="2">
        <v>101174003011</v>
      </c>
      <c r="J14" s="28">
        <f>(50.49/3600*E14/C14)*1.13</f>
        <v>5.1506812499999999E-2</v>
      </c>
      <c r="K14" s="25" t="s">
        <v>154</v>
      </c>
      <c r="L14" s="4" t="s">
        <v>80</v>
      </c>
      <c r="M14" s="2"/>
      <c r="N14" s="2">
        <v>2</v>
      </c>
      <c r="O14" s="8">
        <v>1</v>
      </c>
      <c r="P14" s="15"/>
      <c r="Q14" s="6" t="s">
        <v>144</v>
      </c>
      <c r="R14" s="7" t="s">
        <v>58</v>
      </c>
      <c r="S14" s="22">
        <v>44089</v>
      </c>
      <c r="T14" s="5">
        <v>10000</v>
      </c>
      <c r="U14" s="5"/>
      <c r="V14" s="21">
        <v>44098</v>
      </c>
    </row>
    <row r="15" spans="1:22" s="1" customFormat="1" ht="34.15" customHeight="1">
      <c r="A15" s="2">
        <v>13</v>
      </c>
      <c r="B15" s="2" t="s">
        <v>81</v>
      </c>
      <c r="C15" s="2" t="s">
        <v>82</v>
      </c>
      <c r="D15" s="2">
        <v>125</v>
      </c>
      <c r="E15" s="2">
        <v>18</v>
      </c>
      <c r="F15" s="2" t="s">
        <v>60</v>
      </c>
      <c r="G15" s="2" t="s">
        <v>83</v>
      </c>
      <c r="H15" s="2" t="s">
        <v>84</v>
      </c>
      <c r="I15" s="3" t="s">
        <v>125</v>
      </c>
      <c r="J15" s="28">
        <f>((52.02/3600*E15/1)*1.13)/2</f>
        <v>0.14695649999999999</v>
      </c>
      <c r="K15" s="20" t="s">
        <v>151</v>
      </c>
      <c r="L15" s="4" t="s">
        <v>85</v>
      </c>
      <c r="M15" s="2"/>
      <c r="N15" s="2">
        <v>2</v>
      </c>
      <c r="O15" s="8">
        <v>2</v>
      </c>
      <c r="P15" s="15"/>
      <c r="Q15" s="6" t="s">
        <v>144</v>
      </c>
      <c r="R15" s="5" t="s">
        <v>86</v>
      </c>
      <c r="S15" s="22">
        <v>44094</v>
      </c>
      <c r="T15" s="5">
        <v>10000</v>
      </c>
      <c r="U15" s="5"/>
      <c r="V15" s="21"/>
    </row>
    <row r="16" spans="1:22" s="1" customFormat="1" ht="34.15" customHeight="1">
      <c r="A16" s="2">
        <v>14</v>
      </c>
      <c r="B16" s="2" t="s">
        <v>87</v>
      </c>
      <c r="C16" s="2">
        <v>4</v>
      </c>
      <c r="D16" s="2">
        <v>125</v>
      </c>
      <c r="E16" s="2">
        <v>28</v>
      </c>
      <c r="F16" s="2" t="s">
        <v>88</v>
      </c>
      <c r="G16" s="3" t="s">
        <v>89</v>
      </c>
      <c r="H16" s="3" t="s">
        <v>90</v>
      </c>
      <c r="I16" s="2" t="s">
        <v>91</v>
      </c>
      <c r="J16" s="28">
        <f>(52.02/3600*E16/C16)*1.13</f>
        <v>0.1142995</v>
      </c>
      <c r="K16" s="20" t="s">
        <v>151</v>
      </c>
      <c r="L16" s="4" t="s">
        <v>92</v>
      </c>
      <c r="M16" s="2"/>
      <c r="N16" s="2">
        <v>1</v>
      </c>
      <c r="O16" s="8">
        <v>1</v>
      </c>
      <c r="P16" s="15"/>
      <c r="Q16" s="6" t="s">
        <v>144</v>
      </c>
      <c r="R16" s="7" t="s">
        <v>58</v>
      </c>
      <c r="S16" s="22">
        <v>44089</v>
      </c>
      <c r="T16" s="5">
        <v>10000</v>
      </c>
      <c r="U16" s="5"/>
      <c r="V16" s="21">
        <v>44098</v>
      </c>
    </row>
    <row r="17" spans="1:22" s="1" customFormat="1" ht="34.15" customHeight="1">
      <c r="A17" s="2">
        <v>15</v>
      </c>
      <c r="B17" s="2">
        <v>2859</v>
      </c>
      <c r="C17" s="2" t="s">
        <v>93</v>
      </c>
      <c r="D17" s="2">
        <v>150</v>
      </c>
      <c r="E17" s="2">
        <v>25</v>
      </c>
      <c r="F17" s="2" t="s">
        <v>54</v>
      </c>
      <c r="G17" s="2" t="s">
        <v>94</v>
      </c>
      <c r="H17" s="2" t="s">
        <v>95</v>
      </c>
      <c r="I17" s="3" t="s">
        <v>126</v>
      </c>
      <c r="J17" s="28">
        <f>((55.28/3600*E17/2)*1.13)/2</f>
        <v>0.10844861111111111</v>
      </c>
      <c r="K17" s="20" t="s">
        <v>151</v>
      </c>
      <c r="L17" s="4" t="s">
        <v>96</v>
      </c>
      <c r="M17" s="2"/>
      <c r="N17" s="2">
        <v>1</v>
      </c>
      <c r="O17" s="8">
        <v>1</v>
      </c>
      <c r="P17" s="15"/>
      <c r="Q17" s="6" t="s">
        <v>144</v>
      </c>
      <c r="R17" s="16" t="s">
        <v>97</v>
      </c>
      <c r="S17" s="22">
        <v>44094</v>
      </c>
      <c r="T17" s="5">
        <v>20000</v>
      </c>
      <c r="U17" s="5"/>
      <c r="V17" s="21"/>
    </row>
    <row r="18" spans="1:22" ht="34.15" customHeight="1">
      <c r="A18" s="2">
        <v>16</v>
      </c>
      <c r="B18" s="2" t="s">
        <v>98</v>
      </c>
      <c r="C18" s="2">
        <v>2</v>
      </c>
      <c r="D18" s="2">
        <v>125</v>
      </c>
      <c r="E18" s="2">
        <v>22</v>
      </c>
      <c r="F18" s="2" t="s">
        <v>99</v>
      </c>
      <c r="G18" s="2" t="s">
        <v>100</v>
      </c>
      <c r="H18" s="2" t="s">
        <v>101</v>
      </c>
      <c r="I18" s="2" t="s">
        <v>102</v>
      </c>
      <c r="J18" s="28">
        <f>(57.3/3600*E18/C18)*1.13</f>
        <v>0.19784416666666663</v>
      </c>
      <c r="K18" s="20" t="s">
        <v>151</v>
      </c>
      <c r="L18" s="4" t="s">
        <v>103</v>
      </c>
      <c r="M18" s="2"/>
      <c r="N18" s="2">
        <v>1</v>
      </c>
      <c r="O18" s="8">
        <v>1</v>
      </c>
      <c r="P18" s="18"/>
      <c r="Q18" s="6" t="s">
        <v>144</v>
      </c>
      <c r="R18" s="17" t="s">
        <v>104</v>
      </c>
      <c r="S18" s="22">
        <v>44089</v>
      </c>
      <c r="T18" s="5">
        <v>10000</v>
      </c>
      <c r="U18" s="17"/>
    </row>
    <row r="19" spans="1:22" ht="34.15" customHeight="1">
      <c r="A19" s="2">
        <v>17</v>
      </c>
      <c r="B19" s="2" t="s">
        <v>105</v>
      </c>
      <c r="C19" s="2">
        <v>2</v>
      </c>
      <c r="D19" s="2">
        <v>150</v>
      </c>
      <c r="E19" s="2">
        <v>26</v>
      </c>
      <c r="F19" s="2" t="s">
        <v>29</v>
      </c>
      <c r="G19" s="2" t="s">
        <v>106</v>
      </c>
      <c r="H19" s="2" t="s">
        <v>107</v>
      </c>
      <c r="I19" s="2" t="s">
        <v>108</v>
      </c>
      <c r="J19" s="28">
        <f>(68.7/3600*E19/C19)*1.13</f>
        <v>0.28033416666666666</v>
      </c>
      <c r="K19" s="20" t="s">
        <v>151</v>
      </c>
      <c r="L19" s="4" t="s">
        <v>109</v>
      </c>
      <c r="M19" s="2"/>
      <c r="N19" s="2">
        <v>2</v>
      </c>
      <c r="O19" s="8">
        <v>2</v>
      </c>
      <c r="P19" s="18"/>
      <c r="Q19" s="6" t="s">
        <v>144</v>
      </c>
      <c r="R19" t="s">
        <v>146</v>
      </c>
      <c r="S19" s="22">
        <v>44094</v>
      </c>
      <c r="T19" s="5">
        <v>10000</v>
      </c>
      <c r="U19" s="17"/>
    </row>
    <row r="20" spans="1:22" ht="34.15" customHeight="1">
      <c r="A20" s="2">
        <v>18</v>
      </c>
      <c r="B20" s="2" t="s">
        <v>110</v>
      </c>
      <c r="C20" s="2">
        <v>4</v>
      </c>
      <c r="D20" s="2">
        <v>80</v>
      </c>
      <c r="E20" s="2">
        <v>26</v>
      </c>
      <c r="F20" s="2" t="s">
        <v>111</v>
      </c>
      <c r="G20" s="2" t="s">
        <v>112</v>
      </c>
      <c r="H20" s="2" t="s">
        <v>113</v>
      </c>
      <c r="I20" s="2">
        <v>101093033008</v>
      </c>
      <c r="J20" s="28">
        <f>(42.84/3600*E20/C20)*1.13</f>
        <v>8.7405499999999997E-2</v>
      </c>
      <c r="K20" s="20" t="s">
        <v>149</v>
      </c>
      <c r="L20" s="24" t="s">
        <v>114</v>
      </c>
      <c r="M20" s="2"/>
      <c r="N20" s="2">
        <v>2</v>
      </c>
      <c r="O20" s="8">
        <v>2</v>
      </c>
      <c r="P20" s="18"/>
      <c r="Q20" s="6" t="s">
        <v>144</v>
      </c>
      <c r="R20" s="7" t="s">
        <v>115</v>
      </c>
      <c r="S20" s="22">
        <v>44094</v>
      </c>
      <c r="T20" s="5">
        <v>10000</v>
      </c>
      <c r="U20" s="17"/>
    </row>
    <row r="21" spans="1:22" ht="50.25" customHeight="1">
      <c r="A21" s="2">
        <v>19</v>
      </c>
      <c r="B21" s="2" t="s">
        <v>116</v>
      </c>
      <c r="C21" s="2">
        <v>8</v>
      </c>
      <c r="D21" s="2">
        <v>150</v>
      </c>
      <c r="E21" s="2">
        <v>33</v>
      </c>
      <c r="F21" s="2" t="s">
        <v>117</v>
      </c>
      <c r="G21" s="2" t="s">
        <v>118</v>
      </c>
      <c r="H21" s="2" t="s">
        <v>119</v>
      </c>
      <c r="I21" s="3" t="s">
        <v>127</v>
      </c>
      <c r="J21" s="30">
        <f>(55.28/3600*E21/C21)*1.13</f>
        <v>7.1576083333333332E-2</v>
      </c>
      <c r="K21" s="20" t="s">
        <v>151</v>
      </c>
      <c r="L21" s="4" t="s">
        <v>120</v>
      </c>
      <c r="M21" s="2"/>
      <c r="N21" s="2">
        <v>2</v>
      </c>
      <c r="O21" s="8">
        <v>2</v>
      </c>
      <c r="P21" s="18"/>
      <c r="Q21" s="6" t="s">
        <v>144</v>
      </c>
      <c r="R21" s="7" t="s">
        <v>58</v>
      </c>
      <c r="S21" s="22">
        <v>44094</v>
      </c>
      <c r="T21" s="5">
        <v>10000</v>
      </c>
      <c r="U21" s="17"/>
    </row>
    <row r="22" spans="1:22">
      <c r="J22"/>
    </row>
    <row r="23" spans="1:22">
      <c r="J23"/>
    </row>
    <row r="24" spans="1:22">
      <c r="J24"/>
    </row>
    <row r="25" spans="1:22">
      <c r="J25"/>
    </row>
    <row r="26" spans="1:22">
      <c r="J26"/>
    </row>
    <row r="27" spans="1:22">
      <c r="J27"/>
    </row>
    <row r="28" spans="1:22">
      <c r="J28"/>
    </row>
    <row r="29" spans="1:22">
      <c r="J29"/>
    </row>
    <row r="30" spans="1:22">
      <c r="J30"/>
    </row>
    <row r="31" spans="1:22">
      <c r="J31"/>
    </row>
    <row r="32" spans="1:22">
      <c r="J32"/>
    </row>
    <row r="33" spans="10:10">
      <c r="J33"/>
    </row>
  </sheetData>
  <autoFilter ref="A1:T21"/>
  <mergeCells count="21">
    <mergeCell ref="F1:F2"/>
    <mergeCell ref="G1:G2"/>
    <mergeCell ref="H1:H2"/>
    <mergeCell ref="I1:I2"/>
    <mergeCell ref="L1:L2"/>
    <mergeCell ref="J1:J2"/>
    <mergeCell ref="A1:A2"/>
    <mergeCell ref="B1:B2"/>
    <mergeCell ref="C1:C2"/>
    <mergeCell ref="D1:D2"/>
    <mergeCell ref="E1:E2"/>
    <mergeCell ref="O1:O2"/>
    <mergeCell ref="U1:U2"/>
    <mergeCell ref="K1:K2"/>
    <mergeCell ref="P1:P2"/>
    <mergeCell ref="Q1:Q2"/>
    <mergeCell ref="R1:R2"/>
    <mergeCell ref="S1:S2"/>
    <mergeCell ref="T1:T2"/>
    <mergeCell ref="M1:M2"/>
    <mergeCell ref="N1:N2"/>
  </mergeCells>
  <phoneticPr fontId="5" type="noConversion"/>
  <pageMargins left="0.7" right="0.7" top="0.75" bottom="0.75" header="0.3" footer="0.3"/>
  <pageSetup paperSize="9" scale="5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" sqref="D2"/>
    </sheetView>
  </sheetViews>
  <sheetFormatPr defaultRowHeight="14.25"/>
  <sheetData/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2020.9.7</vt:lpstr>
      <vt:lpstr>梅庄回复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2020-11-02T07:39:23Z</dcterms:modified>
</cp:coreProperties>
</file>