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2020.9.23" sheetId="1" r:id="rId1"/>
    <sheet name="祥舜回复" sheetId="3" r:id="rId2"/>
    <sheet name="呈进（宏营）回复" sheetId="2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" i="1" l="1"/>
  <c r="J10" i="1"/>
  <c r="J14" i="1" l="1"/>
  <c r="J13" i="1"/>
  <c r="J12" i="1"/>
  <c r="J9" i="1"/>
  <c r="J8" i="1"/>
  <c r="J7" i="1"/>
  <c r="J6" i="1"/>
  <c r="J5" i="1"/>
  <c r="J4" i="1"/>
  <c r="J3" i="1"/>
</calcChain>
</file>

<file path=xl/sharedStrings.xml><?xml version="1.0" encoding="utf-8"?>
<sst xmlns="http://schemas.openxmlformats.org/spreadsheetml/2006/main" count="133" uniqueCount="115">
  <si>
    <t>序号</t>
    <phoneticPr fontId="3" type="noConversion"/>
  </si>
  <si>
    <t>產品單重(G)</t>
    <phoneticPr fontId="6" type="noConversion"/>
  </si>
  <si>
    <t>水口單重(G)</t>
    <phoneticPr fontId="6" type="noConversion"/>
  </si>
  <si>
    <t>材料</t>
    <phoneticPr fontId="6" type="noConversion"/>
  </si>
  <si>
    <t>模具尺寸</t>
    <phoneticPr fontId="6" type="noConversion"/>
  </si>
  <si>
    <t>标准用人</t>
    <phoneticPr fontId="3" type="noConversion"/>
  </si>
  <si>
    <t>实际用人</t>
    <phoneticPr fontId="3" type="noConversion"/>
  </si>
  <si>
    <t>委外廠商</t>
  </si>
  <si>
    <t>后工序</t>
    <phoneticPr fontId="6" type="noConversion"/>
  </si>
  <si>
    <t>生产需用专用治具及设备</t>
    <phoneticPr fontId="3" type="noConversion"/>
  </si>
  <si>
    <t>测量专用治具</t>
    <phoneticPr fontId="3" type="noConversion"/>
  </si>
  <si>
    <t>模具可外发时间</t>
    <phoneticPr fontId="3" type="noConversion"/>
  </si>
  <si>
    <t>Forecast /月</t>
    <phoneticPr fontId="3" type="noConversion"/>
  </si>
  <si>
    <t>备注</t>
    <phoneticPr fontId="6" type="noConversion"/>
  </si>
  <si>
    <t>1597/1629</t>
    <phoneticPr fontId="3" type="noConversion"/>
  </si>
  <si>
    <t xml:space="preserve">Libra </t>
    <phoneticPr fontId="3" type="noConversion"/>
  </si>
  <si>
    <r>
      <t>TOP_KEY</t>
    </r>
    <r>
      <rPr>
        <sz val="10"/>
        <rFont val="宋体"/>
        <family val="3"/>
        <charset val="134"/>
      </rPr>
      <t>注塑成型</t>
    </r>
    <phoneticPr fontId="12" type="noConversion"/>
  </si>
  <si>
    <t>ABS/BASF/GP22/COAL_BLACK</t>
  </si>
  <si>
    <t>400*450*361</t>
  </si>
  <si>
    <t>无</t>
  </si>
  <si>
    <t>MG-1009-TOP Case</t>
  </si>
  <si>
    <t>1598/1630</t>
    <phoneticPr fontId="3" type="noConversion"/>
  </si>
  <si>
    <t xml:space="preserve">Libra </t>
    <phoneticPr fontId="3" type="noConversion"/>
  </si>
  <si>
    <t>TOP_CASE注塑成型</t>
    <phoneticPr fontId="3" type="noConversion"/>
  </si>
  <si>
    <t>400*550*426</t>
  </si>
  <si>
    <t>MG-1009</t>
  </si>
  <si>
    <t>250T</t>
  </si>
  <si>
    <t>CALAMARI</t>
  </si>
  <si>
    <t>BOTTOM CABINET</t>
  </si>
  <si>
    <t>101174003002B</t>
  </si>
  <si>
    <t>450*550*566</t>
  </si>
  <si>
    <t>FX-174-002</t>
  </si>
  <si>
    <t>800514072353/3420</t>
    <phoneticPr fontId="3" type="noConversion"/>
  </si>
  <si>
    <t>LIDEN SE</t>
    <phoneticPr fontId="3" type="noConversion"/>
  </si>
  <si>
    <t>BATTERY DOOR</t>
    <phoneticPr fontId="3" type="noConversion"/>
  </si>
  <si>
    <t xml:space="preserve">201338011801A/201338011802A/201338011803A/201338011804A/201338011805A/201338011806A
 </t>
    <phoneticPr fontId="3" type="noConversion"/>
  </si>
  <si>
    <t>3.75/3.75</t>
    <phoneticPr fontId="3" type="noConversion"/>
  </si>
  <si>
    <t>ABS_BASF_GP22_#NI(BLACK)</t>
    <phoneticPr fontId="3" type="noConversion"/>
  </si>
  <si>
    <t>350*320*291</t>
    <phoneticPr fontId="3" type="noConversion"/>
  </si>
  <si>
    <t>不打磨1人</t>
    <phoneticPr fontId="3" type="noConversion"/>
  </si>
  <si>
    <t>800517113044/800519113418</t>
    <phoneticPr fontId="3" type="noConversion"/>
  </si>
  <si>
    <t>Bottom</t>
    <phoneticPr fontId="3" type="noConversion"/>
  </si>
  <si>
    <t>201338010201A/201338010202A/201338010203A/201338010204A/201338010205A/201338010206A</t>
    <phoneticPr fontId="3" type="noConversion"/>
  </si>
  <si>
    <t>ABS/BASF/GP22</t>
    <phoneticPr fontId="3" type="noConversion"/>
  </si>
  <si>
    <t>350*500*356</t>
    <phoneticPr fontId="3" type="noConversion"/>
  </si>
  <si>
    <t>FX-220-004</t>
  </si>
  <si>
    <t>SK3360</t>
    <phoneticPr fontId="3" type="noConversion"/>
  </si>
  <si>
    <t>BATTERY_DOOR</t>
    <phoneticPr fontId="12" type="noConversion"/>
  </si>
  <si>
    <t>102301027009A</t>
    <phoneticPr fontId="3" type="noConversion"/>
  </si>
  <si>
    <t>PC/SABIC/EXL1414/BLACK</t>
    <phoneticPr fontId="3" type="noConversion"/>
  </si>
  <si>
    <t>250*350*261</t>
    <phoneticPr fontId="3" type="noConversion"/>
  </si>
  <si>
    <t xml:space="preserve">FX-301-007 </t>
  </si>
  <si>
    <t>800517113045/800519113419</t>
    <phoneticPr fontId="3" type="noConversion"/>
  </si>
  <si>
    <t>FOOT</t>
  </si>
  <si>
    <t xml:space="preserve">
201338012301A/201338012302A/201338012303A/201338012304A/201338012305A/201338012306A
 </t>
    <phoneticPr fontId="3" type="noConversion"/>
  </si>
  <si>
    <t>POM/RTP/0899_X_142761_C_S</t>
    <phoneticPr fontId="3" type="noConversion"/>
  </si>
  <si>
    <t>250*400*291</t>
    <phoneticPr fontId="3" type="noConversion"/>
  </si>
  <si>
    <t>切水口治具</t>
  </si>
  <si>
    <t>FX-220-009</t>
  </si>
  <si>
    <t>800517113041/800517113042/800519113417</t>
    <phoneticPr fontId="3" type="noConversion"/>
  </si>
  <si>
    <t xml:space="preserve">LIDEN </t>
    <phoneticPr fontId="3" type="noConversion"/>
  </si>
  <si>
    <t>key</t>
    <phoneticPr fontId="3" type="noConversion"/>
  </si>
  <si>
    <t>201338010301A/201338010302A/201338010303A/201338010304A/201338010305A/201338010306A</t>
    <phoneticPr fontId="3" type="noConversion"/>
  </si>
  <si>
    <t>ABS/BASF/GP22/STAR_LIGHT_</t>
    <phoneticPr fontId="3" type="noConversion"/>
  </si>
  <si>
    <t>350*500*416</t>
    <phoneticPr fontId="3" type="noConversion"/>
  </si>
  <si>
    <t xml:space="preserve">FX-311-003
</t>
  </si>
  <si>
    <t>不打磨1人</t>
    <phoneticPr fontId="3" type="noConversion"/>
  </si>
  <si>
    <t xml:space="preserve">Pearl </t>
    <phoneticPr fontId="3" type="noConversion"/>
  </si>
  <si>
    <t>top Rim</t>
    <phoneticPr fontId="3" type="noConversion"/>
  </si>
  <si>
    <t>黑201087012801/
灰201087012802</t>
    <phoneticPr fontId="3" type="noConversion"/>
  </si>
  <si>
    <t>PC+ABS/SABIC/C6600-111/WACOM_219</t>
    <phoneticPr fontId="3" type="noConversion"/>
  </si>
  <si>
    <t>400*450*386</t>
    <phoneticPr fontId="3" type="noConversion"/>
  </si>
  <si>
    <t xml:space="preserve">FX-087-002
FX-087-003 </t>
  </si>
  <si>
    <t>Sushi</t>
    <phoneticPr fontId="3" type="noConversion"/>
  </si>
  <si>
    <t>TOP_KEY半透明黑色</t>
    <phoneticPr fontId="3" type="noConversion"/>
  </si>
  <si>
    <t>201220010301E</t>
    <phoneticPr fontId="3" type="noConversion"/>
  </si>
  <si>
    <t>ABS/CHIMEI/PA758/TRANSPARENT_BLACK</t>
  </si>
  <si>
    <t>450*550*518.5</t>
    <phoneticPr fontId="3" type="noConversion"/>
  </si>
  <si>
    <t>FX-220-001</t>
  </si>
  <si>
    <t>803310101710</t>
    <phoneticPr fontId="3" type="noConversion"/>
  </si>
  <si>
    <t xml:space="preserve">Pearl </t>
    <phoneticPr fontId="3" type="noConversion"/>
  </si>
  <si>
    <t>top key</t>
    <phoneticPr fontId="3" type="noConversion"/>
  </si>
  <si>
    <t>ABS/BASF/GP22/COAL_BLACK</t>
    <phoneticPr fontId="3" type="noConversion"/>
  </si>
  <si>
    <t>400*450*376</t>
    <phoneticPr fontId="3" type="noConversion"/>
  </si>
  <si>
    <t xml:space="preserve"> FX-087-001</t>
  </si>
  <si>
    <t xml:space="preserve">
 2061
 </t>
    <phoneticPr fontId="3" type="noConversion"/>
  </si>
  <si>
    <t>CALAMARI</t>
    <phoneticPr fontId="3" type="noConversion"/>
  </si>
  <si>
    <t>WHEEL_CORE</t>
  </si>
  <si>
    <t>POM/POLY/M90-44/NATURAL</t>
    <phoneticPr fontId="3" type="noConversion"/>
  </si>
  <si>
    <t>350*600*386</t>
    <phoneticPr fontId="3" type="noConversion"/>
  </si>
  <si>
    <t>无需用治具</t>
  </si>
  <si>
    <t>宏营</t>
    <phoneticPr fontId="3" type="noConversion"/>
  </si>
  <si>
    <t>祥舜</t>
    <phoneticPr fontId="3" type="noConversion"/>
  </si>
  <si>
    <t>祥舜</t>
    <phoneticPr fontId="3" type="noConversion"/>
  </si>
  <si>
    <t>模號</t>
    <phoneticPr fontId="3" type="noConversion"/>
  </si>
  <si>
    <t>穴數</t>
    <phoneticPr fontId="3" type="noConversion"/>
  </si>
  <si>
    <t>噸位</t>
    <phoneticPr fontId="3" type="noConversion"/>
  </si>
  <si>
    <t>週期</t>
    <phoneticPr fontId="3" type="noConversion"/>
  </si>
  <si>
    <t>機種</t>
    <phoneticPr fontId="3" type="noConversion"/>
  </si>
  <si>
    <t>品名</t>
    <phoneticPr fontId="3" type="noConversion"/>
  </si>
  <si>
    <t>品號</t>
    <phoneticPr fontId="3" type="noConversion"/>
  </si>
  <si>
    <t>廠商</t>
    <phoneticPr fontId="3" type="noConversion"/>
  </si>
  <si>
    <t>宏营</t>
    <phoneticPr fontId="3" type="noConversion"/>
  </si>
  <si>
    <t>已發宏营</t>
    <phoneticPr fontId="3" type="noConversion"/>
  </si>
  <si>
    <t>已發宏营</t>
    <phoneticPr fontId="3" type="noConversion"/>
  </si>
  <si>
    <t>宏营</t>
    <phoneticPr fontId="3" type="noConversion"/>
  </si>
  <si>
    <t>祥舜</t>
    <phoneticPr fontId="3" type="noConversion"/>
  </si>
  <si>
    <t>祥舜</t>
    <phoneticPr fontId="3" type="noConversion"/>
  </si>
  <si>
    <t>宏营</t>
    <phoneticPr fontId="3" type="noConversion"/>
  </si>
  <si>
    <t>实际
周期</t>
    <phoneticPr fontId="3" type="noConversion"/>
  </si>
  <si>
    <t>顶钧含税价13%</t>
    <phoneticPr fontId="12" type="noConversion"/>
  </si>
  <si>
    <t>呈进（宏营）</t>
    <phoneticPr fontId="3" type="noConversion"/>
  </si>
  <si>
    <t>祥舜</t>
    <phoneticPr fontId="3" type="noConversion"/>
  </si>
  <si>
    <t>接不了</t>
    <phoneticPr fontId="3" type="noConversion"/>
  </si>
  <si>
    <t>101196064001R
101196064001
101174064001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</si>
</sst>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[$￥-804]#,##0.0"/>
    <numFmt numFmtId="177" formatCode="0_);[Red]\(0\)"/>
    <numFmt numFmtId="178" formatCode="0.00_);[Red]\(0.00\)"/>
    <numFmt numFmtId="179" formatCode="0;[Red]0"/>
    <numFmt numFmtId="180" formatCode="#,##0_ "/>
    <numFmt numFmtId="181" formatCode="0_ "/>
    <numFmt numFmtId="182" formatCode="m&quot;月&quot;d&quot;日&quot;;@"/>
    <numFmt numFmtId="183" formatCode="0.000_);[Red]\(0.000\)"/>
  </numFmts>
  <fonts count="28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2"/>
      <color indexed="8"/>
      <name val="宋体"/>
      <family val="3"/>
      <charset val="136"/>
    </font>
    <font>
      <sz val="8"/>
      <color indexed="8"/>
      <name val="楷体"/>
      <family val="3"/>
      <charset val="134"/>
    </font>
    <font>
      <sz val="9"/>
      <name val="等线"/>
      <family val="2"/>
      <charset val="136"/>
      <scheme val="minor"/>
    </font>
    <font>
      <sz val="10"/>
      <color indexed="8"/>
      <name val="楷体"/>
      <family val="3"/>
      <charset val="134"/>
    </font>
    <font>
      <sz val="9"/>
      <color indexed="8"/>
      <name val="楷体"/>
      <family val="3"/>
      <charset val="134"/>
    </font>
    <font>
      <sz val="8"/>
      <color theme="1"/>
      <name val="楷体"/>
      <family val="3"/>
      <charset val="134"/>
    </font>
    <font>
      <sz val="10"/>
      <name val="新細明體"/>
      <family val="1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0"/>
      <color theme="1"/>
      <name val="等线"/>
      <family val="2"/>
      <scheme val="minor"/>
    </font>
    <font>
      <sz val="9"/>
      <color rgb="FF000000"/>
      <name val="楷体"/>
      <family val="3"/>
      <charset val="134"/>
    </font>
    <font>
      <sz val="11"/>
      <color theme="1"/>
      <name val="楷体"/>
      <family val="3"/>
      <charset val="134"/>
    </font>
    <font>
      <sz val="9"/>
      <color theme="1"/>
      <name val="楷体"/>
      <family val="3"/>
      <charset val="134"/>
    </font>
    <font>
      <sz val="11"/>
      <name val="楷体"/>
      <family val="3"/>
      <charset val="134"/>
    </font>
    <font>
      <sz val="11"/>
      <color rgb="FF000000"/>
      <name val="楷体"/>
      <family val="3"/>
      <charset val="134"/>
    </font>
    <font>
      <sz val="10"/>
      <color theme="1"/>
      <name val="楷体"/>
      <family val="3"/>
      <charset val="134"/>
    </font>
    <font>
      <sz val="11"/>
      <color indexed="8"/>
      <name val="等线"/>
      <family val="2"/>
      <charset val="134"/>
    </font>
    <font>
      <sz val="11"/>
      <color indexed="8"/>
      <name val="楷体"/>
      <family val="3"/>
      <charset val="134"/>
    </font>
    <font>
      <sz val="9"/>
      <name val="新細明體"/>
      <family val="1"/>
    </font>
    <font>
      <b/>
      <sz val="8"/>
      <color rgb="FF000000"/>
      <name val="Arial"/>
      <family val="2"/>
    </font>
    <font>
      <sz val="12"/>
      <color rgb="FF000000"/>
      <name val="楷体"/>
      <family val="3"/>
      <charset val="134"/>
    </font>
    <font>
      <sz val="11"/>
      <color rgb="FFFF0000"/>
      <name val="等线"/>
      <family val="2"/>
      <scheme val="minor"/>
    </font>
    <font>
      <sz val="12"/>
      <name val="宋体"/>
      <family val="3"/>
      <charset val="134"/>
    </font>
    <font>
      <sz val="12"/>
      <name val="新細明體"/>
      <family val="22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0F0F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176" fontId="4" fillId="0" borderId="0">
      <alignment vertical="center"/>
    </xf>
    <xf numFmtId="0" fontId="1" fillId="0" borderId="0"/>
    <xf numFmtId="0" fontId="1" fillId="0" borderId="0"/>
    <xf numFmtId="0" fontId="1" fillId="0" borderId="0"/>
    <xf numFmtId="0" fontId="20" fillId="0" borderId="0">
      <alignment vertical="center"/>
    </xf>
    <xf numFmtId="0" fontId="26" fillId="0" borderId="0">
      <alignment vertical="center"/>
    </xf>
  </cellStyleXfs>
  <cellXfs count="114">
    <xf numFmtId="0" fontId="0" fillId="0" borderId="0" xfId="0"/>
    <xf numFmtId="177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wrapText="1"/>
    </xf>
    <xf numFmtId="178" fontId="7" fillId="0" borderId="1" xfId="1" applyNumberFormat="1" applyFont="1" applyFill="1" applyBorder="1" applyAlignment="1">
      <alignment horizontal="center" vertical="center" wrapText="1"/>
    </xf>
    <xf numFmtId="0" fontId="8" fillId="0" borderId="1" xfId="1" applyNumberFormat="1" applyFont="1" applyFill="1" applyBorder="1" applyAlignment="1">
      <alignment horizontal="center" vertical="center" wrapText="1"/>
    </xf>
    <xf numFmtId="178" fontId="5" fillId="0" borderId="1" xfId="1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177" fontId="0" fillId="0" borderId="1" xfId="0" applyNumberFormat="1" applyBorder="1" applyAlignment="1">
      <alignment horizontal="center" vertical="center"/>
    </xf>
    <xf numFmtId="177" fontId="10" fillId="2" borderId="1" xfId="0" applyNumberFormat="1" applyFont="1" applyFill="1" applyBorder="1" applyAlignment="1" applyProtection="1">
      <alignment horizontal="center" vertical="center" wrapText="1" shrinkToFit="1"/>
      <protection locked="0"/>
    </xf>
    <xf numFmtId="178" fontId="13" fillId="0" borderId="1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" fillId="0" borderId="1" xfId="2" applyBorder="1" applyAlignment="1">
      <alignment horizontal="center" vertical="center"/>
    </xf>
    <xf numFmtId="0" fontId="1" fillId="0" borderId="1" xfId="2" applyBorder="1" applyAlignment="1">
      <alignment horizontal="center"/>
    </xf>
    <xf numFmtId="0" fontId="0" fillId="0" borderId="1" xfId="0" applyNumberFormat="1" applyBorder="1" applyAlignment="1"/>
    <xf numFmtId="0" fontId="0" fillId="0" borderId="1" xfId="0" applyNumberFormat="1" applyBorder="1" applyAlignment="1">
      <alignment horizontal="center"/>
    </xf>
    <xf numFmtId="58" fontId="0" fillId="0" borderId="1" xfId="0" applyNumberFormat="1" applyBorder="1" applyAlignment="1"/>
    <xf numFmtId="177" fontId="15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/>
    <xf numFmtId="0" fontId="0" fillId="0" borderId="0" xfId="0" applyNumberFormat="1" applyAlignment="1">
      <alignment horizontal="center"/>
    </xf>
    <xf numFmtId="0" fontId="1" fillId="0" borderId="1" xfId="3" applyBorder="1" applyAlignment="1">
      <alignment horizontal="center" vertical="center"/>
    </xf>
    <xf numFmtId="0" fontId="1" fillId="0" borderId="1" xfId="3" applyBorder="1" applyAlignment="1">
      <alignment horizontal="center"/>
    </xf>
    <xf numFmtId="179" fontId="1" fillId="0" borderId="1" xfId="3" applyNumberFormat="1" applyBorder="1" applyAlignment="1">
      <alignment horizontal="center"/>
    </xf>
    <xf numFmtId="0" fontId="1" fillId="0" borderId="1" xfId="4" applyBorder="1" applyAlignment="1">
      <alignment horizontal="center"/>
    </xf>
    <xf numFmtId="177" fontId="1" fillId="0" borderId="1" xfId="4" applyNumberFormat="1" applyBorder="1" applyAlignment="1">
      <alignment horizontal="center" vertical="center"/>
    </xf>
    <xf numFmtId="0" fontId="1" fillId="0" borderId="1" xfId="4" applyBorder="1" applyAlignment="1">
      <alignment horizontal="center" vertical="center"/>
    </xf>
    <xf numFmtId="178" fontId="13" fillId="0" borderId="1" xfId="4" applyNumberFormat="1" applyFont="1" applyBorder="1" applyAlignment="1">
      <alignment horizontal="center" vertical="center"/>
    </xf>
    <xf numFmtId="0" fontId="16" fillId="0" borderId="1" xfId="4" applyFont="1" applyBorder="1" applyAlignment="1">
      <alignment horizontal="center" vertical="center" shrinkToFit="1"/>
    </xf>
    <xf numFmtId="179" fontId="1" fillId="0" borderId="1" xfId="4" applyNumberFormat="1" applyBorder="1" applyAlignment="1">
      <alignment horizontal="center"/>
    </xf>
    <xf numFmtId="49" fontId="15" fillId="2" borderId="1" xfId="0" applyNumberFormat="1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/>
    </xf>
    <xf numFmtId="180" fontId="17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 wrapText="1"/>
    </xf>
    <xf numFmtId="178" fontId="13" fillId="2" borderId="1" xfId="0" applyNumberFormat="1" applyFont="1" applyFill="1" applyBorder="1" applyAlignment="1">
      <alignment horizontal="center" vertical="center"/>
    </xf>
    <xf numFmtId="178" fontId="19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179" fontId="16" fillId="0" borderId="1" xfId="0" applyNumberFormat="1" applyFont="1" applyFill="1" applyBorder="1" applyAlignment="1">
      <alignment horizontal="center" vertical="center"/>
    </xf>
    <xf numFmtId="0" fontId="8" fillId="3" borderId="1" xfId="5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center" vertical="center"/>
    </xf>
    <xf numFmtId="58" fontId="16" fillId="2" borderId="1" xfId="0" applyNumberFormat="1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NumberForma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 wrapText="1"/>
    </xf>
    <xf numFmtId="179" fontId="0" fillId="0" borderId="1" xfId="0" applyNumberFormat="1" applyBorder="1" applyAlignment="1">
      <alignment horizontal="center"/>
    </xf>
    <xf numFmtId="181" fontId="18" fillId="0" borderId="2" xfId="0" applyNumberFormat="1" applyFont="1" applyBorder="1" applyAlignment="1">
      <alignment horizontal="center" vertical="center" wrapText="1"/>
    </xf>
    <xf numFmtId="177" fontId="0" fillId="0" borderId="4" xfId="0" applyNumberFormat="1" applyFont="1" applyFill="1" applyBorder="1" applyAlignment="1">
      <alignment horizontal="center" vertical="center"/>
    </xf>
    <xf numFmtId="177" fontId="22" fillId="2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8" fillId="0" borderId="2" xfId="0" applyFont="1" applyBorder="1" applyAlignment="1">
      <alignment horizontal="center" vertical="center" wrapText="1"/>
    </xf>
    <xf numFmtId="178" fontId="13" fillId="0" borderId="4" xfId="4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/>
    </xf>
    <xf numFmtId="0" fontId="15" fillId="0" borderId="1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wrapText="1"/>
    </xf>
    <xf numFmtId="178" fontId="13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wrapText="1"/>
    </xf>
    <xf numFmtId="0" fontId="0" fillId="0" borderId="1" xfId="0" applyNumberFormat="1" applyBorder="1" applyAlignment="1">
      <alignment horizontal="center" wrapText="1"/>
    </xf>
    <xf numFmtId="181" fontId="0" fillId="0" borderId="1" xfId="0" applyNumberFormat="1" applyBorder="1" applyAlignment="1">
      <alignment horizontal="center" vertical="center"/>
    </xf>
    <xf numFmtId="0" fontId="24" fillId="0" borderId="5" xfId="0" applyFont="1" applyBorder="1" applyAlignment="1">
      <alignment horizontal="center" vertical="center" wrapText="1"/>
    </xf>
    <xf numFmtId="0" fontId="0" fillId="0" borderId="6" xfId="0" applyNumberFormat="1" applyFill="1" applyBorder="1" applyAlignment="1">
      <alignment horizontal="center" wrapText="1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0" fillId="0" borderId="1" xfId="0" applyBorder="1"/>
    <xf numFmtId="182" fontId="0" fillId="0" borderId="1" xfId="0" applyNumberFormat="1" applyBorder="1"/>
    <xf numFmtId="49" fontId="0" fillId="0" borderId="1" xfId="0" applyNumberForma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77" fontId="0" fillId="0" borderId="0" xfId="0" applyNumberFormat="1"/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8" fontId="13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78" fontId="0" fillId="0" borderId="0" xfId="0" applyNumberFormat="1" applyAlignment="1">
      <alignment horizontal="center"/>
    </xf>
    <xf numFmtId="179" fontId="25" fillId="0" borderId="1" xfId="0" applyNumberFormat="1" applyFont="1" applyBorder="1" applyAlignment="1">
      <alignment horizontal="center"/>
    </xf>
    <xf numFmtId="179" fontId="25" fillId="0" borderId="1" xfId="2" applyNumberFormat="1" applyFont="1" applyBorder="1" applyAlignment="1">
      <alignment horizontal="center"/>
    </xf>
    <xf numFmtId="177" fontId="25" fillId="0" borderId="1" xfId="0" applyNumberFormat="1" applyFont="1" applyBorder="1" applyAlignment="1">
      <alignment horizontal="center" vertical="center"/>
    </xf>
    <xf numFmtId="0" fontId="0" fillId="0" borderId="0" xfId="0" applyAlignment="1"/>
    <xf numFmtId="0" fontId="8" fillId="0" borderId="0" xfId="1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left"/>
    </xf>
    <xf numFmtId="0" fontId="2" fillId="0" borderId="1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4" borderId="1" xfId="0" applyNumberForma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left"/>
    </xf>
    <xf numFmtId="0" fontId="2" fillId="4" borderId="1" xfId="0" applyNumberFormat="1" applyFont="1" applyFill="1" applyBorder="1" applyAlignment="1">
      <alignment horizontal="left" vertical="center"/>
    </xf>
    <xf numFmtId="183" fontId="27" fillId="0" borderId="3" xfId="6" applyNumberFormat="1" applyFont="1" applyFill="1" applyBorder="1" applyAlignment="1">
      <alignment horizontal="center" vertical="center"/>
    </xf>
    <xf numFmtId="183" fontId="27" fillId="0" borderId="1" xfId="6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left" vertical="center"/>
    </xf>
    <xf numFmtId="0" fontId="2" fillId="2" borderId="4" xfId="0" applyNumberFormat="1" applyFont="1" applyFill="1" applyBorder="1" applyAlignment="1">
      <alignment horizontal="left"/>
    </xf>
    <xf numFmtId="0" fontId="0" fillId="2" borderId="0" xfId="0" applyFill="1" applyAlignment="1">
      <alignment horizontal="left"/>
    </xf>
    <xf numFmtId="0" fontId="2" fillId="7" borderId="1" xfId="0" applyNumberFormat="1" applyFont="1" applyFill="1" applyBorder="1" applyAlignment="1">
      <alignment horizontal="left" vertical="center"/>
    </xf>
    <xf numFmtId="0" fontId="2" fillId="7" borderId="1" xfId="0" applyNumberFormat="1" applyFont="1" applyFill="1" applyBorder="1" applyAlignment="1">
      <alignment horizontal="left"/>
    </xf>
    <xf numFmtId="0" fontId="2" fillId="7" borderId="4" xfId="0" applyNumberFormat="1" applyFont="1" applyFill="1" applyBorder="1" applyAlignment="1">
      <alignment horizontal="left"/>
    </xf>
    <xf numFmtId="0" fontId="2" fillId="2" borderId="3" xfId="0" applyNumberFormat="1" applyFont="1" applyFill="1" applyBorder="1" applyAlignment="1">
      <alignment horizontal="center" vertical="center"/>
    </xf>
    <xf numFmtId="0" fontId="2" fillId="2" borderId="7" xfId="0" applyNumberFormat="1" applyFont="1" applyFill="1" applyBorder="1" applyAlignment="1">
      <alignment horizontal="center" vertical="center"/>
    </xf>
    <xf numFmtId="0" fontId="2" fillId="6" borderId="8" xfId="0" applyNumberFormat="1" applyFont="1" applyFill="1" applyBorder="1" applyAlignment="1">
      <alignment horizontal="center" wrapText="1"/>
    </xf>
    <xf numFmtId="0" fontId="2" fillId="6" borderId="9" xfId="0" applyNumberFormat="1" applyFont="1" applyFill="1" applyBorder="1" applyAlignment="1">
      <alignment horizontal="center" wrapText="1"/>
    </xf>
    <xf numFmtId="0" fontId="2" fillId="0" borderId="3" xfId="0" applyNumberFormat="1" applyFont="1" applyFill="1" applyBorder="1" applyAlignment="1">
      <alignment horizontal="left" vertical="center"/>
    </xf>
    <xf numFmtId="0" fontId="2" fillId="0" borderId="7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7">
    <cellStyle name="常规" xfId="0" builtinId="0"/>
    <cellStyle name="常规 2" xfId="4"/>
    <cellStyle name="常规 4" xfId="2"/>
    <cellStyle name="常规 5" xfId="3"/>
    <cellStyle name="一般 2 2" xfId="5"/>
    <cellStyle name="一般 3" xfId="1"/>
    <cellStyle name="一般 5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47625</xdr:rowOff>
    </xdr:from>
    <xdr:to>
      <xdr:col>15</xdr:col>
      <xdr:colOff>160211</xdr:colOff>
      <xdr:row>93</xdr:row>
      <xdr:rowOff>113228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13485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15</xdr:col>
      <xdr:colOff>160211</xdr:colOff>
      <xdr:row>116</xdr:row>
      <xdr:rowOff>65603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6870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152400</xdr:rowOff>
    </xdr:from>
    <xdr:to>
      <xdr:col>15</xdr:col>
      <xdr:colOff>160211</xdr:colOff>
      <xdr:row>43</xdr:row>
      <xdr:rowOff>66676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7003" b="29102"/>
        <a:stretch/>
      </xdr:blipFill>
      <xdr:spPr>
        <a:xfrm>
          <a:off x="0" y="6991350"/>
          <a:ext cx="13714286" cy="4619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1</xdr:row>
      <xdr:rowOff>171450</xdr:rowOff>
    </xdr:from>
    <xdr:to>
      <xdr:col>19</xdr:col>
      <xdr:colOff>588835</xdr:colOff>
      <xdr:row>22</xdr:row>
      <xdr:rowOff>19050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98" t="26670" b="30769"/>
        <a:stretch/>
      </xdr:blipFill>
      <xdr:spPr>
        <a:xfrm>
          <a:off x="123824" y="352425"/>
          <a:ext cx="13495211" cy="3648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19050</xdr:rowOff>
    </xdr:from>
    <xdr:to>
      <xdr:col>19</xdr:col>
      <xdr:colOff>684086</xdr:colOff>
      <xdr:row>59</xdr:row>
      <xdr:rowOff>66675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6669" b="8877"/>
        <a:stretch/>
      </xdr:blipFill>
      <xdr:spPr>
        <a:xfrm>
          <a:off x="0" y="4362450"/>
          <a:ext cx="13714286" cy="6381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142875</xdr:rowOff>
    </xdr:from>
    <xdr:to>
      <xdr:col>19</xdr:col>
      <xdr:colOff>684086</xdr:colOff>
      <xdr:row>64</xdr:row>
      <xdr:rowOff>104775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3004" b="33658"/>
        <a:stretch/>
      </xdr:blipFill>
      <xdr:spPr>
        <a:xfrm>
          <a:off x="0" y="8829675"/>
          <a:ext cx="13714286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19</xdr:col>
      <xdr:colOff>684086</xdr:colOff>
      <xdr:row>49</xdr:row>
      <xdr:rowOff>65603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195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"/>
  <sheetViews>
    <sheetView tabSelected="1" workbookViewId="0">
      <selection activeCell="J6" sqref="J6"/>
    </sheetView>
  </sheetViews>
  <sheetFormatPr defaultRowHeight="14.25"/>
  <cols>
    <col min="1" max="1" width="5.25" style="77" customWidth="1"/>
    <col min="2" max="2" width="26.875" style="77" customWidth="1"/>
    <col min="3" max="3" width="5.25" style="78" customWidth="1"/>
    <col min="4" max="4" width="6" style="79" customWidth="1"/>
    <col min="5" max="6" width="5.875" style="80" customWidth="1"/>
    <col min="7" max="7" width="9.75" style="79" customWidth="1"/>
    <col min="8" max="8" width="19.25" style="77" customWidth="1"/>
    <col min="9" max="9" width="25" customWidth="1"/>
    <col min="10" max="10" width="20.375" style="87" customWidth="1"/>
    <col min="11" max="11" width="9.75" style="91" customWidth="1"/>
    <col min="12" max="12" width="11.125" style="100" customWidth="1"/>
    <col min="13" max="13" width="9.75" style="100" customWidth="1"/>
    <col min="14" max="15" width="8.875" style="81" customWidth="1"/>
    <col min="16" max="16" width="28" style="82" customWidth="1"/>
    <col min="17" max="17" width="17" customWidth="1"/>
    <col min="18" max="18" width="8.75" customWidth="1"/>
    <col min="19" max="19" width="8.75" style="83" customWidth="1"/>
    <col min="20" max="21" width="8.75" customWidth="1"/>
    <col min="22" max="22" width="13.875" style="77" customWidth="1"/>
    <col min="23" max="23" width="20.5" style="77" customWidth="1"/>
    <col min="24" max="24" width="8.875" customWidth="1"/>
    <col min="25" max="25" width="10.5" style="78" bestFit="1" customWidth="1"/>
    <col min="26" max="26" width="10.5" customWidth="1"/>
  </cols>
  <sheetData>
    <row r="1" spans="1:26" s="7" customFormat="1" ht="24">
      <c r="A1" s="110" t="s">
        <v>0</v>
      </c>
      <c r="B1" s="110" t="s">
        <v>94</v>
      </c>
      <c r="C1" s="110" t="s">
        <v>95</v>
      </c>
      <c r="D1" s="110" t="s">
        <v>96</v>
      </c>
      <c r="E1" s="110" t="s">
        <v>97</v>
      </c>
      <c r="F1" s="112" t="s">
        <v>109</v>
      </c>
      <c r="G1" s="110" t="s">
        <v>98</v>
      </c>
      <c r="H1" s="110" t="s">
        <v>99</v>
      </c>
      <c r="I1" s="110" t="s">
        <v>100</v>
      </c>
      <c r="J1" s="106" t="s">
        <v>110</v>
      </c>
      <c r="K1" s="108" t="s">
        <v>101</v>
      </c>
      <c r="L1" s="104" t="s">
        <v>111</v>
      </c>
      <c r="M1" s="104" t="s">
        <v>112</v>
      </c>
      <c r="N1" s="3" t="s">
        <v>1</v>
      </c>
      <c r="O1" s="3" t="s">
        <v>2</v>
      </c>
      <c r="P1" s="4" t="s">
        <v>3</v>
      </c>
      <c r="Q1" s="2" t="s">
        <v>4</v>
      </c>
      <c r="R1" s="2" t="s">
        <v>5</v>
      </c>
      <c r="S1" s="5" t="s">
        <v>6</v>
      </c>
      <c r="T1" s="2" t="s">
        <v>7</v>
      </c>
      <c r="U1" s="2" t="s">
        <v>8</v>
      </c>
      <c r="V1" s="2" t="s">
        <v>9</v>
      </c>
      <c r="W1" s="2" t="s">
        <v>10</v>
      </c>
      <c r="X1" s="2" t="s">
        <v>11</v>
      </c>
      <c r="Y1" s="1" t="s">
        <v>12</v>
      </c>
      <c r="Z1" s="6" t="s">
        <v>13</v>
      </c>
    </row>
    <row r="2" spans="1:26" s="7" customFormat="1">
      <c r="A2" s="111"/>
      <c r="B2" s="111"/>
      <c r="C2" s="111"/>
      <c r="D2" s="111"/>
      <c r="E2" s="111"/>
      <c r="F2" s="111"/>
      <c r="G2" s="111"/>
      <c r="H2" s="111"/>
      <c r="I2" s="111"/>
      <c r="J2" s="107"/>
      <c r="K2" s="109"/>
      <c r="L2" s="105"/>
      <c r="M2" s="105"/>
      <c r="N2" s="3"/>
      <c r="O2" s="3"/>
      <c r="P2" s="88"/>
      <c r="Q2" s="2"/>
      <c r="R2" s="2"/>
      <c r="S2" s="5"/>
      <c r="T2" s="2"/>
      <c r="U2" s="2"/>
      <c r="V2" s="2"/>
      <c r="W2" s="2"/>
      <c r="X2" s="2"/>
      <c r="Y2" s="1"/>
      <c r="Z2" s="6"/>
    </row>
    <row r="3" spans="1:26" s="7" customFormat="1" ht="15.75">
      <c r="A3" s="8">
        <v>1</v>
      </c>
      <c r="B3" s="9" t="s">
        <v>14</v>
      </c>
      <c r="C3" s="10">
        <v>4</v>
      </c>
      <c r="D3" s="92">
        <v>200</v>
      </c>
      <c r="E3" s="10">
        <v>30</v>
      </c>
      <c r="F3" s="86">
        <v>38</v>
      </c>
      <c r="G3" s="8" t="s">
        <v>15</v>
      </c>
      <c r="H3" s="11" t="s">
        <v>16</v>
      </c>
      <c r="I3" s="10">
        <v>201095010303</v>
      </c>
      <c r="J3" s="95">
        <f>(68/3600*F3/C3)*1.13</f>
        <v>0.20277222222222219</v>
      </c>
      <c r="K3" s="93" t="s">
        <v>91</v>
      </c>
      <c r="L3" s="102">
        <v>0.20300000000000001</v>
      </c>
      <c r="M3" s="97"/>
      <c r="N3" s="12">
        <v>6.8</v>
      </c>
      <c r="O3" s="12">
        <v>1.8</v>
      </c>
      <c r="P3" s="13" t="s">
        <v>17</v>
      </c>
      <c r="Q3" s="14" t="s">
        <v>18</v>
      </c>
      <c r="R3" s="15">
        <v>1</v>
      </c>
      <c r="S3" s="85">
        <v>2</v>
      </c>
      <c r="T3" s="16"/>
      <c r="U3" s="16"/>
      <c r="V3" s="17" t="s">
        <v>19</v>
      </c>
      <c r="W3" s="17" t="s">
        <v>20</v>
      </c>
      <c r="X3" s="18">
        <v>44100</v>
      </c>
      <c r="Y3" s="19">
        <v>150000</v>
      </c>
      <c r="Z3" s="20"/>
    </row>
    <row r="4" spans="1:26" s="7" customFormat="1" ht="15.75">
      <c r="A4" s="8">
        <v>2</v>
      </c>
      <c r="B4" s="9" t="s">
        <v>21</v>
      </c>
      <c r="C4" s="10">
        <v>4</v>
      </c>
      <c r="D4" s="92">
        <v>200</v>
      </c>
      <c r="E4" s="10">
        <v>34</v>
      </c>
      <c r="F4" s="10"/>
      <c r="G4" s="8" t="s">
        <v>22</v>
      </c>
      <c r="H4" s="21" t="s">
        <v>23</v>
      </c>
      <c r="I4" s="10">
        <v>201095010101</v>
      </c>
      <c r="J4" s="95">
        <f>(68/3600*E4/C4)*1.13</f>
        <v>0.18142777777777777</v>
      </c>
      <c r="K4" s="93" t="s">
        <v>102</v>
      </c>
      <c r="L4" s="97" t="s">
        <v>113</v>
      </c>
      <c r="M4" s="97"/>
      <c r="N4" s="12">
        <v>13.88</v>
      </c>
      <c r="O4" s="12">
        <v>8.2899999999999991</v>
      </c>
      <c r="P4" s="13" t="s">
        <v>17</v>
      </c>
      <c r="Q4" s="22" t="s">
        <v>24</v>
      </c>
      <c r="R4" s="23">
        <v>1</v>
      </c>
      <c r="S4" s="24">
        <v>2</v>
      </c>
      <c r="T4" s="16"/>
      <c r="U4" s="16"/>
      <c r="V4" s="17" t="s">
        <v>19</v>
      </c>
      <c r="W4" s="17" t="s">
        <v>25</v>
      </c>
      <c r="X4" s="18">
        <v>44100</v>
      </c>
      <c r="Y4" s="19">
        <v>150000</v>
      </c>
      <c r="Z4" s="16"/>
    </row>
    <row r="5" spans="1:26" s="7" customFormat="1" ht="24.95" customHeight="1">
      <c r="A5" s="8">
        <v>3</v>
      </c>
      <c r="B5" s="25">
        <v>2051</v>
      </c>
      <c r="C5" s="26">
        <v>4</v>
      </c>
      <c r="D5" s="27" t="s">
        <v>26</v>
      </c>
      <c r="E5" s="26">
        <v>50</v>
      </c>
      <c r="F5" s="26"/>
      <c r="G5" s="27" t="s">
        <v>27</v>
      </c>
      <c r="H5" s="25" t="s">
        <v>28</v>
      </c>
      <c r="I5" s="27" t="s">
        <v>29</v>
      </c>
      <c r="J5" s="95">
        <f>(73.44/3600*E5/C5)*1.13</f>
        <v>0.28814999999999991</v>
      </c>
      <c r="K5" s="89" t="s">
        <v>102</v>
      </c>
      <c r="L5" s="102" t="s">
        <v>113</v>
      </c>
      <c r="M5" s="97"/>
      <c r="N5" s="28">
        <v>14.14</v>
      </c>
      <c r="O5" s="28">
        <v>7.3</v>
      </c>
      <c r="P5" s="29" t="s">
        <v>17</v>
      </c>
      <c r="Q5" s="27" t="s">
        <v>30</v>
      </c>
      <c r="R5" s="25">
        <v>4</v>
      </c>
      <c r="S5" s="30">
        <v>4</v>
      </c>
      <c r="T5" s="16"/>
      <c r="U5" s="16"/>
      <c r="V5" s="17" t="s">
        <v>19</v>
      </c>
      <c r="W5" s="17" t="s">
        <v>31</v>
      </c>
      <c r="X5" s="18">
        <v>44100</v>
      </c>
      <c r="Y5" s="19">
        <v>80000</v>
      </c>
      <c r="Z5" s="16"/>
    </row>
    <row r="6" spans="1:26" s="7" customFormat="1" ht="60.75" customHeight="1">
      <c r="A6" s="8">
        <v>4</v>
      </c>
      <c r="B6" s="31" t="s">
        <v>32</v>
      </c>
      <c r="C6" s="32">
        <v>4</v>
      </c>
      <c r="D6" s="33">
        <v>125</v>
      </c>
      <c r="E6" s="32">
        <v>30</v>
      </c>
      <c r="F6" s="32"/>
      <c r="G6" s="34" t="s">
        <v>33</v>
      </c>
      <c r="H6" s="35" t="s">
        <v>34</v>
      </c>
      <c r="I6" s="36" t="s">
        <v>35</v>
      </c>
      <c r="J6" s="95">
        <f>(57.3/3600*E6/C6)*1.13</f>
        <v>0.13489374999999998</v>
      </c>
      <c r="K6" s="90" t="s">
        <v>103</v>
      </c>
      <c r="L6" s="101">
        <v>0.13500000000000001</v>
      </c>
      <c r="M6" s="98"/>
      <c r="N6" s="37" t="s">
        <v>36</v>
      </c>
      <c r="O6" s="38">
        <v>1.2</v>
      </c>
      <c r="P6" s="35" t="s">
        <v>37</v>
      </c>
      <c r="Q6" s="39" t="s">
        <v>38</v>
      </c>
      <c r="R6" s="40">
        <v>2</v>
      </c>
      <c r="S6" s="41">
        <v>2</v>
      </c>
      <c r="T6" s="42"/>
      <c r="U6" s="42"/>
      <c r="V6" s="43" t="s">
        <v>19</v>
      </c>
      <c r="W6" s="44" t="s">
        <v>19</v>
      </c>
      <c r="X6" s="45">
        <v>44099</v>
      </c>
      <c r="Y6" s="32">
        <v>140000</v>
      </c>
      <c r="Z6" s="46" t="s">
        <v>39</v>
      </c>
    </row>
    <row r="7" spans="1:26" s="7" customFormat="1" ht="57">
      <c r="A7" s="8">
        <v>5</v>
      </c>
      <c r="B7" s="47" t="s">
        <v>40</v>
      </c>
      <c r="C7" s="48">
        <v>2</v>
      </c>
      <c r="D7" s="49">
        <v>150</v>
      </c>
      <c r="E7" s="8">
        <v>30</v>
      </c>
      <c r="F7" s="8"/>
      <c r="G7" s="34" t="s">
        <v>33</v>
      </c>
      <c r="H7" s="50" t="s">
        <v>41</v>
      </c>
      <c r="I7" s="51" t="s">
        <v>42</v>
      </c>
      <c r="J7" s="95">
        <f>(68.4/3600*E7/C7)*1.13</f>
        <v>0.32205</v>
      </c>
      <c r="K7" s="90" t="s">
        <v>104</v>
      </c>
      <c r="L7" s="101">
        <v>0.32200000000000001</v>
      </c>
      <c r="M7" s="98"/>
      <c r="N7" s="12">
        <v>17.2</v>
      </c>
      <c r="O7" s="12">
        <v>1.62</v>
      </c>
      <c r="P7" s="13" t="s">
        <v>43</v>
      </c>
      <c r="Q7" s="8" t="s">
        <v>44</v>
      </c>
      <c r="R7" s="8">
        <v>2</v>
      </c>
      <c r="S7" s="52">
        <v>1</v>
      </c>
      <c r="T7" s="16"/>
      <c r="U7" s="16"/>
      <c r="V7" s="17" t="s">
        <v>19</v>
      </c>
      <c r="W7" s="8" t="s">
        <v>45</v>
      </c>
      <c r="X7" s="18">
        <v>44099</v>
      </c>
      <c r="Y7" s="32">
        <v>140000</v>
      </c>
      <c r="Z7" s="16"/>
    </row>
    <row r="8" spans="1:26" s="7" customFormat="1" ht="15.75">
      <c r="A8" s="8">
        <v>6</v>
      </c>
      <c r="B8" s="53">
        <v>802717052936</v>
      </c>
      <c r="C8" s="54">
        <v>2</v>
      </c>
      <c r="D8" s="8">
        <v>125</v>
      </c>
      <c r="E8" s="10">
        <v>26</v>
      </c>
      <c r="F8" s="10"/>
      <c r="G8" s="50" t="s">
        <v>46</v>
      </c>
      <c r="H8" s="55" t="s">
        <v>47</v>
      </c>
      <c r="I8" s="56" t="s">
        <v>48</v>
      </c>
      <c r="J8" s="95">
        <f>(57.3/3600*E8/C8)*1.13</f>
        <v>0.23381583333333331</v>
      </c>
      <c r="K8" s="89" t="s">
        <v>105</v>
      </c>
      <c r="L8" s="103">
        <v>0.23400000000000001</v>
      </c>
      <c r="M8" s="99"/>
      <c r="N8" s="57">
        <v>6.96</v>
      </c>
      <c r="O8" s="12">
        <v>0.98</v>
      </c>
      <c r="P8" s="13" t="s">
        <v>49</v>
      </c>
      <c r="Q8" s="58" t="s">
        <v>50</v>
      </c>
      <c r="R8" s="8">
        <v>1</v>
      </c>
      <c r="S8" s="52">
        <v>2</v>
      </c>
      <c r="T8" s="16"/>
      <c r="U8" s="16"/>
      <c r="V8" s="17" t="s">
        <v>19</v>
      </c>
      <c r="W8" s="59" t="s">
        <v>51</v>
      </c>
      <c r="X8" s="18">
        <v>44104</v>
      </c>
      <c r="Y8" s="19">
        <v>60000</v>
      </c>
      <c r="Z8" s="16"/>
    </row>
    <row r="9" spans="1:26" s="7" customFormat="1" ht="77.25" customHeight="1">
      <c r="A9" s="8">
        <v>7</v>
      </c>
      <c r="B9" s="60" t="s">
        <v>52</v>
      </c>
      <c r="C9" s="10">
        <v>2</v>
      </c>
      <c r="D9" s="8">
        <v>125</v>
      </c>
      <c r="E9" s="10">
        <v>30</v>
      </c>
      <c r="F9" s="10"/>
      <c r="G9" s="8" t="s">
        <v>33</v>
      </c>
      <c r="H9" s="61" t="s">
        <v>53</v>
      </c>
      <c r="I9" s="62" t="s">
        <v>54</v>
      </c>
      <c r="J9" s="95">
        <f>(57.3/3600*E9/C9)*1.13</f>
        <v>0.26978749999999996</v>
      </c>
      <c r="K9" s="90" t="s">
        <v>93</v>
      </c>
      <c r="L9" s="98"/>
      <c r="M9" s="101">
        <v>0.27</v>
      </c>
      <c r="N9" s="63">
        <v>1.82</v>
      </c>
      <c r="O9" s="63">
        <v>4.4000000000000004</v>
      </c>
      <c r="P9" s="13" t="s">
        <v>55</v>
      </c>
      <c r="Q9" s="8" t="s">
        <v>56</v>
      </c>
      <c r="R9" s="8">
        <v>1</v>
      </c>
      <c r="S9" s="52">
        <v>1</v>
      </c>
      <c r="T9" s="17"/>
      <c r="U9" s="16"/>
      <c r="V9" s="17" t="s">
        <v>57</v>
      </c>
      <c r="W9" s="17" t="s">
        <v>58</v>
      </c>
      <c r="X9" s="18">
        <v>44102</v>
      </c>
      <c r="Y9" s="19">
        <v>130000</v>
      </c>
      <c r="Z9" s="16"/>
    </row>
    <row r="10" spans="1:26" s="7" customFormat="1" ht="57">
      <c r="A10" s="8">
        <v>8</v>
      </c>
      <c r="B10" s="51" t="s">
        <v>59</v>
      </c>
      <c r="C10" s="10">
        <v>2</v>
      </c>
      <c r="D10" s="92">
        <v>180</v>
      </c>
      <c r="E10" s="10">
        <v>30</v>
      </c>
      <c r="F10" s="10"/>
      <c r="G10" s="8" t="s">
        <v>60</v>
      </c>
      <c r="H10" s="8" t="s">
        <v>61</v>
      </c>
      <c r="I10" s="64" t="s">
        <v>62</v>
      </c>
      <c r="J10" s="95">
        <f>(65/3600*E10/C10)*1.13</f>
        <v>0.3060416666666666</v>
      </c>
      <c r="K10" s="94" t="s">
        <v>106</v>
      </c>
      <c r="L10" s="98"/>
      <c r="M10" s="98">
        <v>0.38</v>
      </c>
      <c r="N10" s="63">
        <v>8.6999999999999993</v>
      </c>
      <c r="O10" s="63">
        <v>1.8</v>
      </c>
      <c r="P10" s="13" t="s">
        <v>63</v>
      </c>
      <c r="Q10" s="8" t="s">
        <v>64</v>
      </c>
      <c r="R10" s="8">
        <v>1</v>
      </c>
      <c r="S10" s="84">
        <v>2</v>
      </c>
      <c r="T10" s="17"/>
      <c r="U10" s="16"/>
      <c r="V10" s="17" t="s">
        <v>19</v>
      </c>
      <c r="W10" s="65" t="s">
        <v>65</v>
      </c>
      <c r="X10" s="18">
        <v>44111</v>
      </c>
      <c r="Y10" s="19">
        <v>150000</v>
      </c>
      <c r="Z10" s="16" t="s">
        <v>66</v>
      </c>
    </row>
    <row r="11" spans="1:26" s="7" customFormat="1" ht="43.5" customHeight="1">
      <c r="A11" s="8">
        <v>9</v>
      </c>
      <c r="B11" s="66">
        <v>803309071530</v>
      </c>
      <c r="C11" s="10">
        <v>4</v>
      </c>
      <c r="D11" s="92">
        <v>200</v>
      </c>
      <c r="E11" s="10">
        <v>35</v>
      </c>
      <c r="F11" s="10"/>
      <c r="G11" s="8" t="s">
        <v>67</v>
      </c>
      <c r="H11" s="67" t="s">
        <v>68</v>
      </c>
      <c r="I11" s="68" t="s">
        <v>69</v>
      </c>
      <c r="J11" s="95">
        <f>(68/3600*E11/C11)*1.13</f>
        <v>0.18676388888888887</v>
      </c>
      <c r="K11" s="94" t="s">
        <v>92</v>
      </c>
      <c r="L11" s="98"/>
      <c r="M11" s="98">
        <v>0.23</v>
      </c>
      <c r="N11" s="12">
        <v>11.45</v>
      </c>
      <c r="O11" s="12">
        <v>5.1100000000000003</v>
      </c>
      <c r="P11" s="13" t="s">
        <v>70</v>
      </c>
      <c r="Q11" s="8" t="s">
        <v>71</v>
      </c>
      <c r="R11" s="8">
        <v>2</v>
      </c>
      <c r="S11" s="52">
        <v>2</v>
      </c>
      <c r="T11" s="17"/>
      <c r="U11" s="16"/>
      <c r="V11" s="17" t="s">
        <v>19</v>
      </c>
      <c r="W11" s="65" t="s">
        <v>72</v>
      </c>
      <c r="X11" s="18">
        <v>44102</v>
      </c>
      <c r="Y11" s="19">
        <v>100000</v>
      </c>
      <c r="Z11" s="16"/>
    </row>
    <row r="12" spans="1:26" s="7" customFormat="1" ht="15.75">
      <c r="A12" s="8">
        <v>10</v>
      </c>
      <c r="B12" s="66">
        <v>800514072357</v>
      </c>
      <c r="C12" s="10">
        <v>4</v>
      </c>
      <c r="D12" s="92">
        <v>200</v>
      </c>
      <c r="E12" s="10">
        <v>30</v>
      </c>
      <c r="F12" s="10"/>
      <c r="G12" s="8" t="s">
        <v>73</v>
      </c>
      <c r="H12" s="17" t="s">
        <v>74</v>
      </c>
      <c r="I12" s="10" t="s">
        <v>75</v>
      </c>
      <c r="J12" s="95">
        <f>(68/3600*E12/C12)*1.13</f>
        <v>0.16008333333333333</v>
      </c>
      <c r="K12" s="94" t="s">
        <v>106</v>
      </c>
      <c r="L12" s="98"/>
      <c r="M12" s="98">
        <v>0.22</v>
      </c>
      <c r="N12" s="12">
        <v>9.67</v>
      </c>
      <c r="O12" s="12">
        <v>2</v>
      </c>
      <c r="P12" s="13" t="s">
        <v>76</v>
      </c>
      <c r="Q12" s="8" t="s">
        <v>77</v>
      </c>
      <c r="R12" s="8">
        <v>2</v>
      </c>
      <c r="S12" s="52">
        <v>2</v>
      </c>
      <c r="T12" s="17"/>
      <c r="U12" s="16"/>
      <c r="V12" s="17" t="s">
        <v>19</v>
      </c>
      <c r="W12" s="59" t="s">
        <v>78</v>
      </c>
      <c r="X12" s="18">
        <v>44102</v>
      </c>
      <c r="Y12" s="19">
        <v>30000</v>
      </c>
      <c r="Z12" s="16"/>
    </row>
    <row r="13" spans="1:26" ht="24.95" customHeight="1">
      <c r="A13" s="69">
        <v>11</v>
      </c>
      <c r="B13" s="47" t="s">
        <v>79</v>
      </c>
      <c r="C13" s="10">
        <v>4</v>
      </c>
      <c r="D13" s="92">
        <v>200</v>
      </c>
      <c r="E13" s="10">
        <v>30</v>
      </c>
      <c r="F13" s="10"/>
      <c r="G13" s="70" t="s">
        <v>80</v>
      </c>
      <c r="H13" s="71" t="s">
        <v>81</v>
      </c>
      <c r="I13" s="66">
        <v>201087010303</v>
      </c>
      <c r="J13" s="95">
        <f>(68/3600*E13/C13)*1.13</f>
        <v>0.16008333333333333</v>
      </c>
      <c r="K13" s="94" t="s">
        <v>107</v>
      </c>
      <c r="L13" s="98"/>
      <c r="M13" s="101">
        <v>0.16</v>
      </c>
      <c r="N13" s="12">
        <v>6.88</v>
      </c>
      <c r="O13" s="12">
        <v>3.22</v>
      </c>
      <c r="P13" s="72" t="s">
        <v>82</v>
      </c>
      <c r="Q13" s="70" t="s">
        <v>83</v>
      </c>
      <c r="R13" s="69">
        <v>1</v>
      </c>
      <c r="S13" s="52">
        <v>1</v>
      </c>
      <c r="T13" s="73"/>
      <c r="U13" s="73"/>
      <c r="V13" s="17" t="s">
        <v>19</v>
      </c>
      <c r="W13" s="71" t="s">
        <v>84</v>
      </c>
      <c r="X13" s="74">
        <v>44102</v>
      </c>
      <c r="Y13" s="19">
        <v>10000</v>
      </c>
      <c r="Z13" s="73"/>
    </row>
    <row r="14" spans="1:26" ht="42.75">
      <c r="A14" s="69">
        <v>12</v>
      </c>
      <c r="B14" s="75" t="s">
        <v>85</v>
      </c>
      <c r="C14" s="10">
        <v>8</v>
      </c>
      <c r="D14" s="69">
        <v>150</v>
      </c>
      <c r="E14" s="10">
        <v>35</v>
      </c>
      <c r="F14" s="10"/>
      <c r="G14" s="70" t="s">
        <v>86</v>
      </c>
      <c r="H14" s="70" t="s">
        <v>87</v>
      </c>
      <c r="I14" s="113" t="s">
        <v>114</v>
      </c>
      <c r="J14" s="96">
        <f>(68.4/3600*E14/C14)*1.13</f>
        <v>9.3931250000000008E-2</v>
      </c>
      <c r="K14" s="90" t="s">
        <v>108</v>
      </c>
      <c r="L14" s="98"/>
      <c r="M14" s="101">
        <v>9.4E-2</v>
      </c>
      <c r="N14" s="12">
        <v>1.34</v>
      </c>
      <c r="O14" s="12">
        <v>4.53</v>
      </c>
      <c r="P14" s="72" t="s">
        <v>88</v>
      </c>
      <c r="Q14" s="70" t="s">
        <v>89</v>
      </c>
      <c r="R14" s="69">
        <v>3</v>
      </c>
      <c r="S14" s="52">
        <v>2</v>
      </c>
      <c r="T14" s="73"/>
      <c r="U14" s="73"/>
      <c r="V14" s="17" t="s">
        <v>19</v>
      </c>
      <c r="W14" s="76" t="s">
        <v>90</v>
      </c>
      <c r="X14" s="74">
        <v>44111</v>
      </c>
      <c r="Y14" s="19">
        <v>80000</v>
      </c>
      <c r="Z14" s="73"/>
    </row>
  </sheetData>
  <mergeCells count="13">
    <mergeCell ref="L1:L2"/>
    <mergeCell ref="M1:M2"/>
    <mergeCell ref="J1:J2"/>
    <mergeCell ref="K1:K2"/>
    <mergeCell ref="A1:A2"/>
    <mergeCell ref="B1:B2"/>
    <mergeCell ref="C1:C2"/>
    <mergeCell ref="D1:D2"/>
    <mergeCell ref="E1:E2"/>
    <mergeCell ref="F1:F2"/>
    <mergeCell ref="G1:G2"/>
    <mergeCell ref="H1:H2"/>
    <mergeCell ref="I1:I2"/>
  </mergeCells>
  <phoneticPr fontId="3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3" sqref="H23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" sqref="A3"/>
    </sheetView>
  </sheetViews>
  <sheetFormatPr defaultRowHeight="14.25"/>
  <sheetData/>
  <phoneticPr fontId="3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2020.9.23</vt:lpstr>
      <vt:lpstr>祥舜回复</vt:lpstr>
      <vt:lpstr>呈进（宏营）回复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2020-10-31T01:46:03Z</dcterms:modified>
</cp:coreProperties>
</file>