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2020.5.27" sheetId="1" r:id="rId1"/>
    <sheet name="Sheet1" sheetId="10" r:id="rId2"/>
    <sheet name="顶勤 回复" sheetId="9" r:id="rId3"/>
    <sheet name="众鹰回复" sheetId="8" r:id="rId4"/>
    <sheet name="茁腾回复" sheetId="7" r:id="rId5"/>
    <sheet name="臻泽回复" sheetId="6" r:id="rId6"/>
    <sheet name="祥义回复" sheetId="5" r:id="rId7"/>
    <sheet name="德雅 回复" sheetId="4" r:id="rId8"/>
    <sheet name="颐新回复" sheetId="3" r:id="rId9"/>
    <sheet name="450T 均强回复邮件" sheetId="2" r:id="rId10"/>
  </sheets>
  <definedNames>
    <definedName name="_xlnm._FilterDatabase" localSheetId="0" hidden="1">'2020.5.27'!$A$1:$AG$20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1" l="1"/>
  <c r="M13" i="1" l="1"/>
  <c r="M4" i="1" l="1"/>
  <c r="N19" i="1" l="1"/>
  <c r="M18" i="1"/>
  <c r="M16" i="1" l="1"/>
  <c r="M20" i="1" l="1"/>
  <c r="M19" i="1"/>
  <c r="M17" i="1"/>
  <c r="M15" i="1"/>
  <c r="M14" i="1"/>
  <c r="M12" i="1"/>
  <c r="M11" i="1"/>
  <c r="M10" i="1"/>
  <c r="M9" i="1"/>
  <c r="M8" i="1"/>
  <c r="M7" i="1"/>
  <c r="M6" i="1"/>
  <c r="M5" i="1"/>
  <c r="M3" i="1"/>
</calcChain>
</file>

<file path=xl/comments1.xml><?xml version="1.0" encoding="utf-8"?>
<comments xmlns="http://schemas.openxmlformats.org/spreadsheetml/2006/main">
  <authors>
    <author>作者</author>
  </authors>
  <commentList>
    <comment ref="I2" authorId="0" shapeId="0">
      <text>
        <r>
          <rPr>
            <b/>
            <sz val="9"/>
            <color indexed="81"/>
            <rFont val="宋体"/>
            <family val="3"/>
            <charset val="134"/>
          </rPr>
          <t>茁腾有核过价及生产过一张单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2" authorId="0" shapeId="0">
      <text>
        <r>
          <rPr>
            <b/>
            <sz val="9"/>
            <color indexed="81"/>
            <rFont val="宋体"/>
            <family val="3"/>
            <charset val="134"/>
          </rPr>
          <t>含除湿干燥机费用7元</t>
        </r>
      </text>
    </comment>
    <comment ref="G3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待确认</t>
        </r>
      </text>
    </comment>
    <comment ref="I4" authorId="0" shapeId="0">
      <text>
        <r>
          <rPr>
            <b/>
            <sz val="9"/>
            <color indexed="81"/>
            <rFont val="宋体"/>
            <family val="3"/>
            <charset val="134"/>
          </rPr>
          <t>德雅 顶勤 有核价未打样成功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4" authorId="0" shapeId="0">
      <text>
        <r>
          <rPr>
            <b/>
            <sz val="9"/>
            <color indexed="81"/>
            <rFont val="宋体"/>
            <family val="3"/>
            <charset val="134"/>
          </rPr>
          <t>已增加氮气费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6" authorId="0" shapeId="0">
      <text>
        <r>
          <rPr>
            <sz val="9"/>
            <color indexed="81"/>
            <rFont val="宋体"/>
            <family val="3"/>
            <charset val="134"/>
          </rPr>
          <t>臻泽 山圣 有核价未打样成功，原周期为40现为34 需重新确定厂商再核。
6/15生管通知增加5021尾号料号打样</t>
        </r>
      </text>
    </comment>
    <comment ref="I8" authorId="0" shapeId="0">
      <text>
        <r>
          <rPr>
            <b/>
            <sz val="9"/>
            <color indexed="81"/>
            <rFont val="宋体"/>
            <family val="3"/>
            <charset val="134"/>
          </rPr>
          <t>茁腾有核过价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9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待确认</t>
        </r>
      </text>
    </comment>
    <comment ref="G1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待确认</t>
        </r>
      </text>
    </comment>
    <comment ref="M13" authorId="0" shapeId="0">
      <text>
        <r>
          <rPr>
            <b/>
            <sz val="9"/>
            <color indexed="81"/>
            <rFont val="宋体"/>
            <family val="3"/>
            <charset val="134"/>
          </rPr>
          <t>如下附件增加1人人工费0.034+新费含税价0.135=0.169元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4" authorId="0" shapeId="0">
      <text>
        <r>
          <rPr>
            <b/>
            <sz val="9"/>
            <color indexed="81"/>
            <rFont val="宋体"/>
            <family val="3"/>
            <charset val="134"/>
          </rPr>
          <t>原核过茁腾但此次周期有变，原周期为28现SOP及生管资料为17S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6" authorId="0" shapeId="0">
      <text>
        <r>
          <rPr>
            <b/>
            <sz val="9"/>
            <color indexed="81"/>
            <rFont val="宋体"/>
            <family val="3"/>
            <charset val="134"/>
          </rPr>
          <t>臻泽 祥义 有核过价未打样OK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7" authorId="0" shapeId="0">
      <text>
        <r>
          <rPr>
            <b/>
            <sz val="9"/>
            <color indexed="81"/>
            <rFont val="宋体"/>
            <family val="3"/>
            <charset val="134"/>
          </rPr>
          <t>顶勤 17年打过样未成功退回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8" authorId="0" shapeId="0">
      <text>
        <r>
          <rPr>
            <b/>
            <sz val="9"/>
            <color indexed="81"/>
            <rFont val="宋体"/>
            <family val="3"/>
            <charset val="134"/>
          </rPr>
          <t>顶勤  山圣 臻泽17年打样未成功退回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9" authorId="0" shapeId="0">
      <text>
        <r>
          <rPr>
            <b/>
            <sz val="9"/>
            <color indexed="81"/>
            <rFont val="宋体"/>
            <family val="3"/>
            <charset val="134"/>
          </rPr>
          <t>接指示不需发厂商确认，待上级通知再处理。5/29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9" authorId="0" shapeId="0">
      <text>
        <r>
          <rPr>
            <b/>
            <sz val="9"/>
            <color indexed="81"/>
            <rFont val="宋体"/>
            <family val="3"/>
            <charset val="134"/>
          </rPr>
          <t>原鑫厦为0.6元/PCS 氮器模具含贴脚垫组装</t>
        </r>
      </text>
    </comment>
    <comment ref="N19" authorId="0" shapeId="0">
      <text>
        <r>
          <rPr>
            <b/>
            <sz val="9"/>
            <color indexed="81"/>
            <rFont val="宋体"/>
            <family val="3"/>
            <charset val="134"/>
          </rPr>
          <t>原鑫厦为0.6元/PCS 氮器模具含贴脚垫组装</t>
        </r>
      </text>
    </comment>
    <comment ref="H2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均強及頂勤機台設備達不到要求</t>
        </r>
      </text>
    </comment>
    <comment ref="I20" authorId="0" shapeId="0">
      <text>
        <r>
          <rPr>
            <b/>
            <sz val="9"/>
            <color indexed="81"/>
            <rFont val="宋体"/>
            <family val="3"/>
            <charset val="134"/>
          </rPr>
          <t>顶勤有核过价未生产过，前面有接通知前壳顶勤机台生产不了转后壳外发。</t>
        </r>
      </text>
    </comment>
    <comment ref="V20" authorId="0" shapeId="0">
      <text>
        <r>
          <rPr>
            <sz val="9"/>
            <color indexed="81"/>
            <rFont val="宋体"/>
            <family val="3"/>
            <charset val="134"/>
          </rPr>
          <t xml:space="preserve">德雅回复此为加纤料生产，其司450T机台炮管和螺杆非双合金接不了.
</t>
        </r>
      </text>
    </comment>
  </commentList>
</comments>
</file>

<file path=xl/sharedStrings.xml><?xml version="1.0" encoding="utf-8"?>
<sst xmlns="http://schemas.openxmlformats.org/spreadsheetml/2006/main" count="254" uniqueCount="194">
  <si>
    <t>序号</t>
    <phoneticPr fontId="2" type="noConversion"/>
  </si>
  <si>
    <t>模號</t>
    <phoneticPr fontId="5" type="noConversion"/>
  </si>
  <si>
    <t>穴數</t>
    <phoneticPr fontId="5" type="noConversion"/>
  </si>
  <si>
    <t>噸位</t>
    <phoneticPr fontId="5" type="noConversion"/>
  </si>
  <si>
    <t>客戶</t>
    <phoneticPr fontId="5" type="noConversion"/>
  </si>
  <si>
    <t>機種</t>
    <phoneticPr fontId="5" type="noConversion"/>
  </si>
  <si>
    <t>品名</t>
  </si>
  <si>
    <t>品號</t>
  </si>
  <si>
    <t>水口單重(G)</t>
    <phoneticPr fontId="5" type="noConversion"/>
  </si>
  <si>
    <t>模具可外发时间</t>
    <phoneticPr fontId="2" type="noConversion"/>
  </si>
  <si>
    <t>811218043105</t>
    <phoneticPr fontId="2" type="noConversion"/>
  </si>
  <si>
    <t>60T</t>
    <phoneticPr fontId="2" type="noConversion"/>
  </si>
  <si>
    <t>正崴</t>
    <phoneticPr fontId="2" type="noConversion"/>
  </si>
  <si>
    <t xml:space="preserve">TEXAS </t>
    <phoneticPr fontId="2" type="noConversion"/>
  </si>
  <si>
    <t>LIGHT PIPE</t>
    <phoneticPr fontId="2" type="noConversion"/>
  </si>
  <si>
    <t>127319112063A</t>
    <phoneticPr fontId="2" type="noConversion"/>
  </si>
  <si>
    <t>PC_SABIC_141R-111+1%散光剂</t>
    <phoneticPr fontId="2" type="noConversion"/>
  </si>
  <si>
    <t>200*250*250.5</t>
    <phoneticPr fontId="2" type="noConversion"/>
  </si>
  <si>
    <t>808617103019</t>
  </si>
  <si>
    <t>200T</t>
    <phoneticPr fontId="2" type="noConversion"/>
  </si>
  <si>
    <t>和硕</t>
    <phoneticPr fontId="2" type="noConversion"/>
  </si>
  <si>
    <t>LCON</t>
    <phoneticPr fontId="2" type="noConversion"/>
  </si>
  <si>
    <t>BATTERY DOOR RIGHT</t>
    <phoneticPr fontId="2" type="noConversion"/>
  </si>
  <si>
    <t>139310086007A</t>
    <phoneticPr fontId="2" type="noConversion"/>
  </si>
  <si>
    <t>PC_ABS_CYCOLOY_CX7240-7T1D434</t>
    <phoneticPr fontId="2" type="noConversion"/>
  </si>
  <si>
    <t>400*400*491</t>
    <phoneticPr fontId="2" type="noConversion"/>
  </si>
  <si>
    <t>800316102803</t>
    <phoneticPr fontId="2" type="noConversion"/>
  </si>
  <si>
    <t>KOREA</t>
    <phoneticPr fontId="2" type="noConversion"/>
  </si>
  <si>
    <t>SKIRT</t>
    <phoneticPr fontId="2" type="noConversion"/>
  </si>
  <si>
    <t>ABS_TAIRILAC_AG15A1_COAL_BLACK</t>
    <phoneticPr fontId="2" type="noConversion"/>
  </si>
  <si>
    <t>400*600*446</t>
    <phoneticPr fontId="2" type="noConversion"/>
  </si>
  <si>
    <t>800514092376</t>
    <phoneticPr fontId="2" type="noConversion"/>
  </si>
  <si>
    <t>250T</t>
    <phoneticPr fontId="2" type="noConversion"/>
  </si>
  <si>
    <t>群光</t>
    <phoneticPr fontId="2" type="noConversion"/>
  </si>
  <si>
    <t>NIGIRI</t>
    <phoneticPr fontId="2" type="noConversion"/>
  </si>
  <si>
    <t>BATTERY COVER</t>
    <phoneticPr fontId="2" type="noConversion"/>
  </si>
  <si>
    <t>PC/ABS/LUPOY SG5000S/KA02</t>
    <phoneticPr fontId="2" type="noConversion"/>
  </si>
  <si>
    <t>400*550*536</t>
    <phoneticPr fontId="2" type="noConversion"/>
  </si>
  <si>
    <t>800511121891</t>
    <phoneticPr fontId="2" type="noConversion"/>
  </si>
  <si>
    <t>BOT CASE</t>
    <phoneticPr fontId="2" type="noConversion"/>
  </si>
  <si>
    <t>ABS_BASF_GP22/COAL_BLACK</t>
    <phoneticPr fontId="2" type="noConversion"/>
  </si>
  <si>
    <t>400*450*401</t>
    <phoneticPr fontId="2" type="noConversion"/>
  </si>
  <si>
    <t>806318043100</t>
    <phoneticPr fontId="2" type="noConversion"/>
  </si>
  <si>
    <t>80T</t>
    <phoneticPr fontId="2" type="noConversion"/>
  </si>
  <si>
    <t>国光</t>
    <phoneticPr fontId="2" type="noConversion"/>
  </si>
  <si>
    <t>ALPINE</t>
    <phoneticPr fontId="2" type="noConversion"/>
  </si>
  <si>
    <t xml:space="preserve">LIGHT PIPE CHARGE STATUS
 </t>
    <phoneticPr fontId="2" type="noConversion"/>
  </si>
  <si>
    <t>PC_SABIC_141R-111_CLEAR</t>
    <phoneticPr fontId="2" type="noConversion"/>
  </si>
  <si>
    <t>806318043098</t>
    <phoneticPr fontId="2" type="noConversion"/>
  </si>
  <si>
    <t>DRAIN FLOOR</t>
    <phoneticPr fontId="2" type="noConversion"/>
  </si>
  <si>
    <t>117313063004B</t>
    <phoneticPr fontId="2" type="noConversion"/>
  </si>
  <si>
    <t>PC+40%GF_SABIC_LEXAN_3414R(黑色)</t>
    <phoneticPr fontId="2" type="noConversion"/>
  </si>
  <si>
    <t>808618043139</t>
    <phoneticPr fontId="2" type="noConversion"/>
  </si>
  <si>
    <t>125T</t>
    <phoneticPr fontId="2" type="noConversion"/>
  </si>
  <si>
    <t>BUTTON HOME</t>
    <phoneticPr fontId="2" type="noConversion"/>
  </si>
  <si>
    <t>239310012101A</t>
    <phoneticPr fontId="2" type="noConversion"/>
  </si>
  <si>
    <t>230*230*226</t>
    <phoneticPr fontId="2" type="noConversion"/>
  </si>
  <si>
    <t>808618043140</t>
    <phoneticPr fontId="2" type="noConversion"/>
  </si>
  <si>
    <t>BUTTON MENU</t>
    <phoneticPr fontId="2" type="noConversion"/>
  </si>
  <si>
    <t>239310012102A</t>
    <phoneticPr fontId="2" type="noConversion"/>
  </si>
  <si>
    <t>150T</t>
    <phoneticPr fontId="2" type="noConversion"/>
  </si>
  <si>
    <t>BOTTOM CASE</t>
    <phoneticPr fontId="2" type="noConversion"/>
  </si>
  <si>
    <t>802719063355</t>
    <phoneticPr fontId="2" type="noConversion"/>
  </si>
  <si>
    <t>旭丽</t>
    <phoneticPr fontId="2" type="noConversion"/>
  </si>
  <si>
    <t>SM8191</t>
    <phoneticPr fontId="2" type="noConversion"/>
  </si>
  <si>
    <t>MODE INDICATOR</t>
    <phoneticPr fontId="2" type="noConversion"/>
  </si>
  <si>
    <t>PC_SABIC_141R-111/半透明(散光剂0.5%)</t>
    <phoneticPr fontId="2" type="noConversion"/>
  </si>
  <si>
    <t>BALI</t>
    <phoneticPr fontId="2" type="noConversion"/>
  </si>
  <si>
    <t>800712112067</t>
    <phoneticPr fontId="2" type="noConversion"/>
  </si>
  <si>
    <t>100T</t>
    <phoneticPr fontId="2" type="noConversion"/>
  </si>
  <si>
    <t>CHICONY</t>
    <phoneticPr fontId="2" type="noConversion"/>
  </si>
  <si>
    <t>SENSOR COVER</t>
    <phoneticPr fontId="2" type="noConversion"/>
  </si>
  <si>
    <t>PC_SABIC_141R-111/蓝绿色</t>
    <phoneticPr fontId="2" type="noConversion"/>
  </si>
  <si>
    <t>800514072353</t>
    <phoneticPr fontId="2" type="noConversion"/>
  </si>
  <si>
    <t>LIDEN SE</t>
    <phoneticPr fontId="2" type="noConversion"/>
  </si>
  <si>
    <t>BATTERY DOOR</t>
    <phoneticPr fontId="2" type="noConversion"/>
  </si>
  <si>
    <t xml:space="preserve">201338011801A/201338011802A/201338011803A/201338011804A/201338011805A/201338011806A
 </t>
    <phoneticPr fontId="2" type="noConversion"/>
  </si>
  <si>
    <t>3.75/3.75</t>
    <phoneticPr fontId="2" type="noConversion"/>
  </si>
  <si>
    <t>ABS_BASF_GP22_#NI(BLACK)</t>
    <phoneticPr fontId="2" type="noConversion"/>
  </si>
  <si>
    <t>800514072354</t>
    <phoneticPr fontId="2" type="noConversion"/>
  </si>
  <si>
    <t>BUTTON</t>
    <phoneticPr fontId="2" type="noConversion"/>
  </si>
  <si>
    <t>201311010901A/灰201311010902A/蓝201311010903A/红201311010904A</t>
    <phoneticPr fontId="2" type="noConversion"/>
  </si>
  <si>
    <t>0.1g</t>
    <phoneticPr fontId="2" type="noConversion"/>
  </si>
  <si>
    <t>250*280*291</t>
    <phoneticPr fontId="2" type="noConversion"/>
  </si>
  <si>
    <t>SUSHI</t>
    <phoneticPr fontId="2" type="noConversion"/>
  </si>
  <si>
    <t>800514072358</t>
    <phoneticPr fontId="2" type="noConversion"/>
  </si>
  <si>
    <t>WHEEL CORE</t>
    <phoneticPr fontId="2" type="noConversion"/>
  </si>
  <si>
    <t>101220005007B</t>
    <phoneticPr fontId="2" type="noConversion"/>
  </si>
  <si>
    <t>PC_SABIC/EXL1414/黑色</t>
    <phoneticPr fontId="2" type="noConversion"/>
  </si>
  <si>
    <t>350*550*436</t>
    <phoneticPr fontId="2" type="noConversion"/>
  </si>
  <si>
    <t>800514092375</t>
    <phoneticPr fontId="2" type="noConversion"/>
  </si>
  <si>
    <t>450T</t>
    <phoneticPr fontId="2" type="noConversion"/>
  </si>
  <si>
    <t>202217010201B</t>
    <phoneticPr fontId="2" type="noConversion"/>
  </si>
  <si>
    <t>600*700*706</t>
    <phoneticPr fontId="2" type="noConversion"/>
  </si>
  <si>
    <t>800514092374</t>
    <phoneticPr fontId="2" type="noConversion"/>
  </si>
  <si>
    <t>TOP CASE(104 KEY)</t>
    <phoneticPr fontId="2" type="noConversion"/>
  </si>
  <si>
    <t>PC_ABS_SABIC_C6600-111/COOL BLACK</t>
    <phoneticPr fontId="2" type="noConversion"/>
  </si>
  <si>
    <t>800514092377</t>
    <phoneticPr fontId="2" type="noConversion"/>
  </si>
  <si>
    <t>BLUETOOTH BUTTON</t>
    <phoneticPr fontId="2" type="noConversion"/>
  </si>
  <si>
    <t>202217012401B</t>
    <phoneticPr fontId="2" type="noConversion"/>
  </si>
  <si>
    <t>300*350*331</t>
    <phoneticPr fontId="2" type="noConversion"/>
  </si>
  <si>
    <t>802719043326</t>
    <phoneticPr fontId="2" type="noConversion"/>
  </si>
  <si>
    <t>SM3371</t>
    <phoneticPr fontId="2" type="noConversion"/>
  </si>
  <si>
    <t>ABS_CHIMEI_PA757/V2_BLACK(黑色)</t>
    <phoneticPr fontId="2" type="noConversion"/>
  </si>
  <si>
    <t>806318093255</t>
    <phoneticPr fontId="2" type="noConversion"/>
  </si>
  <si>
    <t>FRONT ENCLOSURE</t>
    <phoneticPr fontId="2" type="noConversion"/>
  </si>
  <si>
    <t>PC+40%GF_SABIC_LEXAN_3414R(黑色)/3414R_PC+40%GF_BLACK</t>
    <phoneticPr fontId="2" type="noConversion"/>
  </si>
  <si>
    <t>无</t>
  </si>
  <si>
    <t>FX-319-033</t>
  </si>
  <si>
    <t>FX-285-003/FX-285-004</t>
  </si>
  <si>
    <t xml:space="preserve"> FX-217-003</t>
  </si>
  <si>
    <t>有治具无编号</t>
    <phoneticPr fontId="17" type="noConversion"/>
  </si>
  <si>
    <t>FX-313-009</t>
  </si>
  <si>
    <t>FX-303-010</t>
  </si>
  <si>
    <t>FX-310-046</t>
  </si>
  <si>
    <t>FX-339-005</t>
  </si>
  <si>
    <t>FX-175-051</t>
  </si>
  <si>
    <t>週期</t>
    <phoneticPr fontId="5" type="noConversion"/>
  </si>
  <si>
    <t>產品單重(G)</t>
    <phoneticPr fontId="5" type="noConversion"/>
  </si>
  <si>
    <t>材料</t>
    <phoneticPr fontId="5" type="noConversion"/>
  </si>
  <si>
    <t>模具尺寸</t>
    <phoneticPr fontId="5" type="noConversion"/>
  </si>
  <si>
    <t>实际用人</t>
    <phoneticPr fontId="2" type="noConversion"/>
  </si>
  <si>
    <t>备注</t>
    <phoneticPr fontId="5" type="noConversion"/>
  </si>
  <si>
    <t>NIGIRI</t>
    <phoneticPr fontId="2" type="noConversion"/>
  </si>
  <si>
    <t>黑101339027003A/蓝101339027009A/桃红101339027013A/薄荷101339027017A/灰101339027021A</t>
    <phoneticPr fontId="2" type="noConversion"/>
  </si>
  <si>
    <t>202217010101B</t>
    <phoneticPr fontId="2" type="noConversion"/>
  </si>
  <si>
    <t>LIDEN SE</t>
    <phoneticPr fontId="2" type="noConversion"/>
  </si>
  <si>
    <t>101343027022B</t>
    <phoneticPr fontId="2" type="noConversion"/>
  </si>
  <si>
    <t>117313063006C</t>
    <phoneticPr fontId="2" type="noConversion"/>
  </si>
  <si>
    <t>MG1178</t>
    <phoneticPr fontId="2" type="noConversion"/>
  </si>
  <si>
    <t>202217011801B</t>
    <phoneticPr fontId="2" type="noConversion"/>
  </si>
  <si>
    <t>117313063002B</t>
    <phoneticPr fontId="2" type="noConversion"/>
  </si>
  <si>
    <t>顶钧新旧费含税价13%</t>
    <phoneticPr fontId="2" type="noConversion"/>
  </si>
  <si>
    <t>标准用人</t>
    <phoneticPr fontId="2" type="noConversion"/>
  </si>
  <si>
    <t>后工序</t>
    <phoneticPr fontId="5" type="noConversion"/>
  </si>
  <si>
    <t>生产需用专用治具及设备</t>
    <phoneticPr fontId="2" type="noConversion"/>
  </si>
  <si>
    <t>测量专用治具</t>
    <phoneticPr fontId="2" type="noConversion"/>
  </si>
  <si>
    <t>Forecast /月</t>
    <phoneticPr fontId="2" type="noConversion"/>
  </si>
  <si>
    <t>备注</t>
    <phoneticPr fontId="5" type="noConversion"/>
  </si>
  <si>
    <t>无</t>
    <phoneticPr fontId="2" type="noConversion"/>
  </si>
  <si>
    <t>CNC+治具</t>
    <phoneticPr fontId="2" type="noConversion"/>
  </si>
  <si>
    <t>氮气设备</t>
    <phoneticPr fontId="2" type="noConversion"/>
  </si>
  <si>
    <t>切水口治具</t>
    <phoneticPr fontId="2" type="noConversion"/>
  </si>
  <si>
    <t>有治具无编号</t>
    <phoneticPr fontId="17" type="noConversion"/>
  </si>
  <si>
    <t>黑色需要3人</t>
    <phoneticPr fontId="2" type="noConversion"/>
  </si>
  <si>
    <t>270*300*306</t>
    <phoneticPr fontId="2" type="noConversion"/>
  </si>
  <si>
    <t>230*250*241</t>
    <phoneticPr fontId="2" type="noConversion"/>
  </si>
  <si>
    <t>无</t>
    <phoneticPr fontId="2" type="noConversion"/>
  </si>
  <si>
    <t>230*230*226</t>
    <phoneticPr fontId="2" type="noConversion"/>
  </si>
  <si>
    <t>无</t>
    <phoneticPr fontId="2" type="noConversion"/>
  </si>
  <si>
    <t>230*250*266</t>
    <phoneticPr fontId="2" type="noConversion"/>
  </si>
  <si>
    <t>250*300*301</t>
    <phoneticPr fontId="2" type="noConversion"/>
  </si>
  <si>
    <t>350*319.6*291</t>
    <phoneticPr fontId="2" type="noConversion"/>
  </si>
  <si>
    <t>不打磨1人</t>
    <phoneticPr fontId="2" type="noConversion"/>
  </si>
  <si>
    <t>校正专用治具</t>
    <phoneticPr fontId="2" type="noConversion"/>
  </si>
  <si>
    <t>450*650*591</t>
    <phoneticPr fontId="2" type="noConversion"/>
  </si>
  <si>
    <t>校正专用治具</t>
    <phoneticPr fontId="2" type="noConversion"/>
  </si>
  <si>
    <t>有治具无编号</t>
    <phoneticPr fontId="17" type="noConversion"/>
  </si>
  <si>
    <t>450*500*526</t>
    <phoneticPr fontId="2" type="noConversion"/>
  </si>
  <si>
    <t>组装蓝牙件、贴脚垫</t>
    <phoneticPr fontId="2" type="noConversion"/>
  </si>
  <si>
    <t>650*1000*693.2</t>
    <phoneticPr fontId="2" type="noConversion"/>
  </si>
  <si>
    <t>埋华司自动化、
埋华司取产品治具</t>
    <phoneticPr fontId="2" type="noConversion"/>
  </si>
  <si>
    <t>冻水机</t>
    <phoneticPr fontId="2" type="noConversion"/>
  </si>
  <si>
    <t>众鹰</t>
    <phoneticPr fontId="2" type="noConversion"/>
  </si>
  <si>
    <t>茁腾</t>
    <phoneticPr fontId="2" type="noConversion"/>
  </si>
  <si>
    <t>臻泽</t>
    <phoneticPr fontId="2" type="noConversion"/>
  </si>
  <si>
    <t>祥义</t>
    <phoneticPr fontId="2" type="noConversion"/>
  </si>
  <si>
    <t>颐新</t>
    <phoneticPr fontId="2" type="noConversion"/>
  </si>
  <si>
    <t>德雅</t>
    <phoneticPr fontId="2" type="noConversion"/>
  </si>
  <si>
    <t>均强</t>
    <phoneticPr fontId="2" type="noConversion"/>
  </si>
  <si>
    <t>无机台接</t>
    <phoneticPr fontId="2" type="noConversion"/>
  </si>
  <si>
    <t xml:space="preserve">顶勤 </t>
    <phoneticPr fontId="2" type="noConversion"/>
  </si>
  <si>
    <t>无法承接</t>
    <phoneticPr fontId="2" type="noConversion"/>
  </si>
  <si>
    <t>山圣</t>
    <phoneticPr fontId="2" type="noConversion"/>
  </si>
  <si>
    <t>廠商</t>
    <phoneticPr fontId="2" type="noConversion"/>
  </si>
  <si>
    <t>茁腾</t>
  </si>
  <si>
    <t>山聖</t>
    <phoneticPr fontId="2" type="noConversion"/>
  </si>
  <si>
    <t>臻泽</t>
    <phoneticPr fontId="2" type="noConversion"/>
  </si>
  <si>
    <t>茁腾</t>
    <phoneticPr fontId="2" type="noConversion"/>
  </si>
  <si>
    <t>祥义</t>
    <phoneticPr fontId="2" type="noConversion"/>
  </si>
  <si>
    <t>均強及頂勤機台設備達不到要求</t>
    <phoneticPr fontId="2" type="noConversion"/>
  </si>
  <si>
    <t>氮气设备</t>
    <phoneticPr fontId="2" type="noConversion"/>
  </si>
  <si>
    <t>頂勤機台生產LCON無法接</t>
    <phoneticPr fontId="2" type="noConversion"/>
  </si>
  <si>
    <t>用日鋼機做平均41.4秒,廠商普通機達不到</t>
    <phoneticPr fontId="2" type="noConversion"/>
  </si>
  <si>
    <t>祥义&amp;众鹰</t>
    <phoneticPr fontId="2" type="noConversion"/>
  </si>
  <si>
    <t>祥义&amp;颐新</t>
    <phoneticPr fontId="2" type="noConversion"/>
  </si>
  <si>
    <t>待定</t>
    <phoneticPr fontId="2" type="noConversion"/>
  </si>
  <si>
    <t>待定</t>
    <phoneticPr fontId="2" type="noConversion"/>
  </si>
  <si>
    <t>待定</t>
    <phoneticPr fontId="2" type="noConversion"/>
  </si>
  <si>
    <r>
      <t>山聖转</t>
    </r>
    <r>
      <rPr>
        <sz val="10"/>
        <color rgb="FF0000FF"/>
        <rFont val="楷体"/>
        <family val="3"/>
        <charset val="134"/>
      </rPr>
      <t>颐新</t>
    </r>
    <phoneticPr fontId="2" type="noConversion"/>
  </si>
  <si>
    <r>
      <t>101140005009/101140005020/</t>
    </r>
    <r>
      <rPr>
        <sz val="10"/>
        <color rgb="FF0000FF"/>
        <rFont val="楷体"/>
        <family val="3"/>
        <charset val="134"/>
      </rPr>
      <t>5021</t>
    </r>
    <phoneticPr fontId="2" type="noConversion"/>
  </si>
  <si>
    <t>101285003002B</t>
    <phoneticPr fontId="2" type="noConversion"/>
  </si>
  <si>
    <t>山聖/模具机台不匹配</t>
    <phoneticPr fontId="2" type="noConversion"/>
  </si>
  <si>
    <t>德雅/打样几次尺寸及外观NG生产不了退模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</si>
</sst>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);[Red]\(0\)"/>
    <numFmt numFmtId="177" formatCode="000000"/>
    <numFmt numFmtId="178" formatCode="0_ "/>
    <numFmt numFmtId="179" formatCode="0.000_);[Red]\(0.000\)"/>
  </numFmts>
  <fonts count="28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6"/>
    </font>
    <font>
      <sz val="8"/>
      <color indexed="8"/>
      <name val="楷体"/>
      <family val="3"/>
      <charset val="134"/>
    </font>
    <font>
      <sz val="9"/>
      <name val="等线"/>
      <family val="2"/>
      <charset val="136"/>
      <scheme val="minor"/>
    </font>
    <font>
      <sz val="8"/>
      <color theme="1"/>
      <name val="楷体"/>
      <family val="3"/>
      <charset val="134"/>
    </font>
    <font>
      <sz val="9"/>
      <color theme="1"/>
      <name val="楷体"/>
      <family val="3"/>
      <charset val="134"/>
    </font>
    <font>
      <sz val="9"/>
      <name val="楷体"/>
      <family val="3"/>
      <charset val="134"/>
    </font>
    <font>
      <sz val="12"/>
      <name val="宋体"/>
      <family val="3"/>
      <charset val="136"/>
    </font>
    <font>
      <sz val="8"/>
      <name val="宋体"/>
      <family val="3"/>
      <charset val="134"/>
    </font>
    <font>
      <sz val="10"/>
      <color rgb="FF000000"/>
      <name val="楷体"/>
      <family val="3"/>
      <charset val="134"/>
    </font>
    <font>
      <sz val="10"/>
      <color theme="1"/>
      <name val="楷体"/>
      <family val="3"/>
      <charset val="134"/>
    </font>
    <font>
      <b/>
      <sz val="12"/>
      <color rgb="FF000000"/>
      <name val="楷体"/>
      <family val="3"/>
      <charset val="134"/>
    </font>
    <font>
      <b/>
      <sz val="8"/>
      <color rgb="FF000000"/>
      <name val="Arial"/>
      <family val="2"/>
    </font>
    <font>
      <sz val="12"/>
      <name val="宋体"/>
      <family val="3"/>
      <charset val="134"/>
    </font>
    <font>
      <sz val="9"/>
      <color indexed="8"/>
      <name val="楷体"/>
      <family val="3"/>
      <charset val="134"/>
    </font>
    <font>
      <sz val="9"/>
      <name val="宋体"/>
      <family val="3"/>
      <charset val="134"/>
    </font>
    <font>
      <sz val="11"/>
      <color indexed="8"/>
      <name val="等线"/>
      <family val="2"/>
      <charset val="134"/>
    </font>
    <font>
      <sz val="11"/>
      <color indexed="8"/>
      <name val="楷体"/>
      <family val="3"/>
      <charset val="134"/>
    </font>
    <font>
      <sz val="12"/>
      <name val="新細明體"/>
      <family val="2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name val="楷体"/>
      <family val="3"/>
      <charset val="134"/>
    </font>
    <font>
      <sz val="10"/>
      <color indexed="8"/>
      <name val="楷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rgb="FF0000FF"/>
      <name val="楷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70">
    <xf numFmtId="0" fontId="0" fillId="0" borderId="0" xfId="0"/>
    <xf numFmtId="49" fontId="4" fillId="2" borderId="1" xfId="1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76" fontId="4" fillId="2" borderId="1" xfId="1" applyNumberFormat="1" applyFont="1" applyFill="1" applyBorder="1" applyAlignment="1">
      <alignment horizontal="center" vertical="center" wrapText="1"/>
    </xf>
    <xf numFmtId="177" fontId="4" fillId="2" borderId="1" xfId="1" applyNumberFormat="1" applyFont="1" applyFill="1" applyBorder="1" applyAlignment="1">
      <alignment vertical="center" wrapText="1"/>
    </xf>
    <xf numFmtId="177" fontId="4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0" xfId="0" applyAlignment="1"/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/>
    <xf numFmtId="58" fontId="7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0" fillId="2" borderId="0" xfId="0" applyFill="1" applyAlignment="1"/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58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wrapText="1"/>
    </xf>
    <xf numFmtId="178" fontId="11" fillId="0" borderId="1" xfId="0" applyNumberFormat="1" applyFont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4" fillId="0" borderId="0" xfId="0" applyFont="1" applyAlignment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16" fillId="3" borderId="1" xfId="3" applyFont="1" applyFill="1" applyBorder="1" applyAlignment="1">
      <alignment horizontal="center" vertical="center"/>
    </xf>
    <xf numFmtId="0" fontId="16" fillId="0" borderId="1" xfId="3" applyFont="1" applyFill="1" applyBorder="1" applyAlignment="1">
      <alignment horizontal="center" vertical="center"/>
    </xf>
    <xf numFmtId="0" fontId="18" fillId="0" borderId="0" xfId="0" applyFont="1" applyAlignment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9" fillId="5" borderId="1" xfId="1" applyFont="1" applyFill="1" applyBorder="1" applyAlignment="1">
      <alignment horizontal="center" vertical="center" wrapText="1"/>
    </xf>
    <xf numFmtId="179" fontId="20" fillId="0" borderId="1" xfId="4" applyNumberFormat="1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16" fillId="3" borderId="2" xfId="3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16" fillId="6" borderId="2" xfId="3" applyFont="1" applyFill="1" applyBorder="1" applyAlignment="1">
      <alignment horizontal="center" vertical="center"/>
    </xf>
    <xf numFmtId="0" fontId="16" fillId="6" borderId="1" xfId="3" applyFont="1" applyFill="1" applyBorder="1" applyAlignment="1">
      <alignment horizontal="center" vertical="center"/>
    </xf>
    <xf numFmtId="58" fontId="7" fillId="6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/>
    </xf>
    <xf numFmtId="179" fontId="20" fillId="2" borderId="1" xfId="4" applyNumberFormat="1" applyFont="1" applyFill="1" applyBorder="1" applyAlignment="1">
      <alignment horizontal="left" vertical="center"/>
    </xf>
    <xf numFmtId="179" fontId="20" fillId="8" borderId="1" xfId="4" applyNumberFormat="1" applyFont="1" applyFill="1" applyBorder="1" applyAlignment="1">
      <alignment horizontal="left" vertical="center"/>
    </xf>
    <xf numFmtId="179" fontId="20" fillId="4" borderId="1" xfId="4" applyNumberFormat="1" applyFont="1" applyFill="1" applyBorder="1" applyAlignment="1">
      <alignment horizontal="left" vertical="center"/>
    </xf>
    <xf numFmtId="179" fontId="23" fillId="2" borderId="1" xfId="4" applyNumberFormat="1" applyFont="1" applyFill="1" applyBorder="1" applyAlignment="1">
      <alignment horizontal="center" vertical="center"/>
    </xf>
    <xf numFmtId="0" fontId="24" fillId="2" borderId="1" xfId="1" applyFont="1" applyFill="1" applyBorder="1" applyAlignment="1">
      <alignment horizontal="center" vertical="center" wrapText="1"/>
    </xf>
    <xf numFmtId="179" fontId="23" fillId="2" borderId="1" xfId="4" applyNumberFormat="1" applyFont="1" applyFill="1" applyBorder="1" applyAlignment="1">
      <alignment horizontal="center" vertical="center" wrapText="1"/>
    </xf>
    <xf numFmtId="0" fontId="19" fillId="9" borderId="1" xfId="1" applyFont="1" applyFill="1" applyBorder="1" applyAlignment="1">
      <alignment horizontal="center" vertical="center" wrapText="1"/>
    </xf>
    <xf numFmtId="179" fontId="20" fillId="6" borderId="1" xfId="4" applyNumberFormat="1" applyFont="1" applyFill="1" applyBorder="1" applyAlignment="1">
      <alignment horizontal="left" vertical="center"/>
    </xf>
    <xf numFmtId="179" fontId="25" fillId="0" borderId="1" xfId="4" applyNumberFormat="1" applyFont="1" applyFill="1" applyBorder="1" applyAlignment="1">
      <alignment horizontal="center" vertical="center"/>
    </xf>
    <xf numFmtId="179" fontId="25" fillId="2" borderId="1" xfId="4" applyNumberFormat="1" applyFont="1" applyFill="1" applyBorder="1" applyAlignment="1">
      <alignment horizontal="center" vertical="center" wrapText="1"/>
    </xf>
    <xf numFmtId="0" fontId="26" fillId="2" borderId="1" xfId="1" applyFont="1" applyFill="1" applyBorder="1" applyAlignment="1">
      <alignment horizontal="center" vertical="center" wrapText="1"/>
    </xf>
    <xf numFmtId="179" fontId="25" fillId="0" borderId="1" xfId="4" applyNumberFormat="1" applyFont="1" applyFill="1" applyBorder="1" applyAlignment="1">
      <alignment horizontal="center" vertical="center" wrapText="1"/>
    </xf>
    <xf numFmtId="0" fontId="16" fillId="3" borderId="2" xfId="3" applyFont="1" applyFill="1" applyBorder="1" applyAlignment="1">
      <alignment horizontal="center" vertical="center"/>
    </xf>
    <xf numFmtId="0" fontId="16" fillId="3" borderId="4" xfId="3" applyFont="1" applyFill="1" applyBorder="1" applyAlignment="1">
      <alignment horizontal="center" vertical="center"/>
    </xf>
  </cellXfs>
  <cellStyles count="5">
    <cellStyle name="常规" xfId="0" builtinId="0"/>
    <cellStyle name="一般 2" xfId="3"/>
    <cellStyle name="一般 3" xfId="1"/>
    <cellStyle name="一般 5" xfId="4"/>
    <cellStyle name="一般_Mibtech Tooling List_080627 2" xfId="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15</xdr:row>
      <xdr:rowOff>0</xdr:rowOff>
    </xdr:from>
    <xdr:to>
      <xdr:col>23</xdr:col>
      <xdr:colOff>914400</xdr:colOff>
      <xdr:row>18</xdr:row>
      <xdr:rowOff>0</xdr:rowOff>
    </xdr:to>
    <xdr:pic>
      <xdr:nvPicPr>
        <xdr:cNvPr id="2" name="Picture 1" descr="rId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4295775"/>
          <a:ext cx="914400" cy="228600"/>
        </a:xfrm>
        <a:prstGeom prst="rect">
          <a:avLst/>
        </a:prstGeom>
        <a:noFill/>
        <a:ln w="9525">
          <a:miter lim="2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47625</xdr:rowOff>
    </xdr:from>
    <xdr:to>
      <xdr:col>19</xdr:col>
      <xdr:colOff>426911</xdr:colOff>
      <xdr:row>101</xdr:row>
      <xdr:rowOff>160853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57350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94</xdr:row>
      <xdr:rowOff>38100</xdr:rowOff>
    </xdr:from>
    <xdr:to>
      <xdr:col>19</xdr:col>
      <xdr:colOff>484061</xdr:colOff>
      <xdr:row>131</xdr:row>
      <xdr:rowOff>151328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23421975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228599</xdr:rowOff>
    </xdr:from>
    <xdr:to>
      <xdr:col>19</xdr:col>
      <xdr:colOff>426911</xdr:colOff>
      <xdr:row>34</xdr:row>
      <xdr:rowOff>47624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7891" b="49549"/>
        <a:stretch/>
      </xdr:blipFill>
      <xdr:spPr>
        <a:xfrm>
          <a:off x="0" y="6924674"/>
          <a:ext cx="13714286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257174</xdr:colOff>
      <xdr:row>34</xdr:row>
      <xdr:rowOff>219075</xdr:rowOff>
    </xdr:from>
    <xdr:to>
      <xdr:col>14</xdr:col>
      <xdr:colOff>504825</xdr:colOff>
      <xdr:row>62</xdr:row>
      <xdr:rowOff>0</xdr:rowOff>
    </xdr:to>
    <xdr:pic>
      <xdr:nvPicPr>
        <xdr:cNvPr id="6" name="图片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7669" r="45965"/>
        <a:stretch/>
      </xdr:blipFill>
      <xdr:spPr>
        <a:xfrm>
          <a:off x="257174" y="9886950"/>
          <a:ext cx="9134476" cy="6181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171450</xdr:rowOff>
    </xdr:from>
    <xdr:to>
      <xdr:col>19</xdr:col>
      <xdr:colOff>684086</xdr:colOff>
      <xdr:row>50</xdr:row>
      <xdr:rowOff>56078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19</xdr:col>
      <xdr:colOff>684086</xdr:colOff>
      <xdr:row>48</xdr:row>
      <xdr:rowOff>151328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19</xdr:col>
      <xdr:colOff>684086</xdr:colOff>
      <xdr:row>49</xdr:row>
      <xdr:rowOff>27503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19</xdr:col>
      <xdr:colOff>684086</xdr:colOff>
      <xdr:row>95</xdr:row>
      <xdr:rowOff>65603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86800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85725</xdr:rowOff>
    </xdr:from>
    <xdr:to>
      <xdr:col>19</xdr:col>
      <xdr:colOff>684086</xdr:colOff>
      <xdr:row>49</xdr:row>
      <xdr:rowOff>151328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7675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19</xdr:col>
      <xdr:colOff>684086</xdr:colOff>
      <xdr:row>99</xdr:row>
      <xdr:rowOff>65603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10700"/>
          <a:ext cx="13714286" cy="85714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19</xdr:col>
      <xdr:colOff>684086</xdr:colOff>
      <xdr:row>49</xdr:row>
      <xdr:rowOff>113228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9575"/>
          <a:ext cx="13714286" cy="8571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0"/>
  <sheetViews>
    <sheetView tabSelected="1" workbookViewId="0">
      <selection activeCell="O13" sqref="O13"/>
    </sheetView>
  </sheetViews>
  <sheetFormatPr defaultRowHeight="18" customHeight="1"/>
  <cols>
    <col min="1" max="1" width="6" style="38" customWidth="1"/>
    <col min="2" max="2" width="12" style="32" customWidth="1"/>
    <col min="3" max="3" width="6" style="31" customWidth="1"/>
    <col min="4" max="4" width="8.75" style="31" customWidth="1"/>
    <col min="5" max="5" width="6.625" style="31" customWidth="1"/>
    <col min="6" max="7" width="8.75" style="31" customWidth="1"/>
    <col min="8" max="8" width="13.125" style="7" customWidth="1"/>
    <col min="9" max="9" width="18" style="31" customWidth="1"/>
    <col min="10" max="11" width="8.75" style="7" hidden="1" customWidth="1"/>
    <col min="12" max="12" width="25.5" style="7" hidden="1" customWidth="1"/>
    <col min="13" max="13" width="14.875" style="7" customWidth="1"/>
    <col min="14" max="14" width="13.75" style="7" customWidth="1"/>
    <col min="15" max="15" width="15.125" style="7" customWidth="1"/>
    <col min="16" max="16" width="14.875" style="7" customWidth="1"/>
    <col min="17" max="22" width="9.25" style="7" customWidth="1"/>
    <col min="23" max="23" width="11.125" style="7" customWidth="1"/>
    <col min="24" max="24" width="13.25" style="7" customWidth="1"/>
    <col min="25" max="25" width="9" style="31"/>
    <col min="26" max="26" width="9" style="7"/>
    <col min="27" max="29" width="0" style="7" hidden="1" customWidth="1"/>
    <col min="30" max="30" width="9" style="7"/>
    <col min="31" max="31" width="18" style="35" customWidth="1"/>
    <col min="32" max="16384" width="9" style="7"/>
  </cols>
  <sheetData>
    <row r="1" spans="1:33" ht="26.25" customHeight="1">
      <c r="A1" s="36" t="s">
        <v>0</v>
      </c>
      <c r="B1" s="1" t="s">
        <v>1</v>
      </c>
      <c r="C1" s="2" t="s">
        <v>2</v>
      </c>
      <c r="D1" s="2" t="s">
        <v>3</v>
      </c>
      <c r="E1" s="2" t="s">
        <v>117</v>
      </c>
      <c r="F1" s="2" t="s">
        <v>4</v>
      </c>
      <c r="G1" s="2" t="s">
        <v>5</v>
      </c>
      <c r="H1" s="2" t="s">
        <v>6</v>
      </c>
      <c r="I1" s="3" t="s">
        <v>7</v>
      </c>
      <c r="J1" s="4" t="s">
        <v>118</v>
      </c>
      <c r="K1" s="5" t="s">
        <v>8</v>
      </c>
      <c r="L1" s="2" t="s">
        <v>119</v>
      </c>
      <c r="M1" s="39" t="s">
        <v>132</v>
      </c>
      <c r="N1" s="62" t="s">
        <v>174</v>
      </c>
      <c r="O1" s="39" t="s">
        <v>171</v>
      </c>
      <c r="P1" s="39" t="s">
        <v>173</v>
      </c>
      <c r="Q1" s="39" t="s">
        <v>163</v>
      </c>
      <c r="R1" s="39" t="s">
        <v>164</v>
      </c>
      <c r="S1" s="39" t="s">
        <v>165</v>
      </c>
      <c r="T1" s="39" t="s">
        <v>166</v>
      </c>
      <c r="U1" s="39" t="s">
        <v>167</v>
      </c>
      <c r="V1" s="39" t="s">
        <v>168</v>
      </c>
      <c r="W1" s="39" t="s">
        <v>169</v>
      </c>
      <c r="X1" s="2" t="s">
        <v>120</v>
      </c>
      <c r="Y1" s="2" t="s">
        <v>133</v>
      </c>
      <c r="Z1" s="2" t="s">
        <v>121</v>
      </c>
      <c r="AA1" s="2" t="s">
        <v>134</v>
      </c>
      <c r="AB1" s="44" t="s">
        <v>135</v>
      </c>
      <c r="AC1" s="2" t="s">
        <v>136</v>
      </c>
      <c r="AD1" s="2" t="s">
        <v>9</v>
      </c>
      <c r="AE1" s="2" t="s">
        <v>137</v>
      </c>
      <c r="AF1" s="6" t="s">
        <v>138</v>
      </c>
      <c r="AG1" s="6" t="s">
        <v>122</v>
      </c>
    </row>
    <row r="2" spans="1:33" s="17" customFormat="1" ht="18" customHeight="1">
      <c r="A2" s="37">
        <v>1</v>
      </c>
      <c r="B2" s="8" t="s">
        <v>10</v>
      </c>
      <c r="C2" s="9">
        <v>4</v>
      </c>
      <c r="D2" s="10" t="s">
        <v>11</v>
      </c>
      <c r="E2" s="9">
        <v>20</v>
      </c>
      <c r="F2" s="11" t="s">
        <v>12</v>
      </c>
      <c r="G2" s="12" t="s">
        <v>13</v>
      </c>
      <c r="H2" s="12" t="s">
        <v>14</v>
      </c>
      <c r="I2" s="13" t="s">
        <v>15</v>
      </c>
      <c r="J2" s="14">
        <v>0.06</v>
      </c>
      <c r="K2" s="9">
        <v>0.35</v>
      </c>
      <c r="L2" s="12" t="s">
        <v>16</v>
      </c>
      <c r="M2" s="57">
        <f>((50.7+7)/3600*E2/C2)*1.13</f>
        <v>9.055694444444444E-2</v>
      </c>
      <c r="N2" s="59" t="s">
        <v>175</v>
      </c>
      <c r="O2" s="56"/>
      <c r="P2" s="56"/>
      <c r="Q2" s="40">
        <v>9.0999999999999998E-2</v>
      </c>
      <c r="R2" s="58">
        <v>9.0999999999999998E-2</v>
      </c>
      <c r="S2" s="40">
        <v>9.0999999999999998E-2</v>
      </c>
      <c r="T2" s="40">
        <v>9.0999999999999998E-2</v>
      </c>
      <c r="U2" s="40">
        <v>9.0999999999999998E-2</v>
      </c>
      <c r="V2" s="40"/>
      <c r="W2" s="40"/>
      <c r="X2" s="9" t="s">
        <v>17</v>
      </c>
      <c r="Y2" s="43">
        <v>1</v>
      </c>
      <c r="Z2" s="45">
        <v>1</v>
      </c>
      <c r="AA2" s="33"/>
      <c r="AB2" s="46" t="s">
        <v>139</v>
      </c>
      <c r="AC2" s="33" t="s">
        <v>107</v>
      </c>
      <c r="AD2" s="15">
        <v>43997</v>
      </c>
      <c r="AE2" s="9">
        <v>40000</v>
      </c>
      <c r="AF2" s="47"/>
      <c r="AG2" s="16"/>
    </row>
    <row r="3" spans="1:33" ht="18" hidden="1" customHeight="1">
      <c r="A3" s="37">
        <v>2</v>
      </c>
      <c r="B3" s="18" t="s">
        <v>18</v>
      </c>
      <c r="C3" s="19">
        <v>2</v>
      </c>
      <c r="D3" s="20" t="s">
        <v>19</v>
      </c>
      <c r="E3" s="19">
        <v>30</v>
      </c>
      <c r="F3" s="21" t="s">
        <v>20</v>
      </c>
      <c r="G3" s="41" t="s">
        <v>21</v>
      </c>
      <c r="H3" s="22" t="s">
        <v>22</v>
      </c>
      <c r="I3" s="23" t="s">
        <v>23</v>
      </c>
      <c r="J3" s="24">
        <v>7.25</v>
      </c>
      <c r="K3" s="19">
        <v>1.25</v>
      </c>
      <c r="L3" s="22" t="s">
        <v>24</v>
      </c>
      <c r="M3" s="40">
        <f>(72.8/3600*E3/C3)*1.13</f>
        <v>0.34276666666666666</v>
      </c>
      <c r="N3" s="64" t="s">
        <v>182</v>
      </c>
      <c r="O3" s="56" t="s">
        <v>172</v>
      </c>
      <c r="P3" s="56"/>
      <c r="Q3" s="40"/>
      <c r="R3" s="40"/>
      <c r="S3" s="40"/>
      <c r="T3" s="40"/>
      <c r="U3" s="40"/>
      <c r="V3" s="40"/>
      <c r="W3" s="40"/>
      <c r="X3" s="19" t="s">
        <v>25</v>
      </c>
      <c r="Y3" s="48">
        <v>3</v>
      </c>
      <c r="Z3" s="45">
        <v>6</v>
      </c>
      <c r="AA3" s="34"/>
      <c r="AB3" s="46" t="s">
        <v>140</v>
      </c>
      <c r="AC3" s="34" t="s">
        <v>108</v>
      </c>
      <c r="AD3" s="25" t="s">
        <v>186</v>
      </c>
      <c r="AE3" s="19">
        <v>150000</v>
      </c>
      <c r="AF3" s="47"/>
      <c r="AG3" s="26"/>
    </row>
    <row r="4" spans="1:33" ht="38.25" hidden="1" customHeight="1">
      <c r="A4" s="37">
        <v>3</v>
      </c>
      <c r="B4" s="18" t="s">
        <v>26</v>
      </c>
      <c r="C4" s="19">
        <v>2</v>
      </c>
      <c r="D4" s="20" t="s">
        <v>19</v>
      </c>
      <c r="E4" s="19">
        <v>35</v>
      </c>
      <c r="F4" s="11" t="s">
        <v>12</v>
      </c>
      <c r="G4" s="19" t="s">
        <v>27</v>
      </c>
      <c r="H4" s="22" t="s">
        <v>28</v>
      </c>
      <c r="I4" s="23" t="s">
        <v>191</v>
      </c>
      <c r="J4" s="24">
        <v>20.84</v>
      </c>
      <c r="K4" s="19">
        <v>4.5599999999999996</v>
      </c>
      <c r="L4" s="22" t="s">
        <v>29</v>
      </c>
      <c r="M4" s="63">
        <f>((61.2+10)/3600*E4/C4)*1.13</f>
        <v>0.39110555555555554</v>
      </c>
      <c r="N4" s="65" t="s">
        <v>183</v>
      </c>
      <c r="O4" s="40"/>
      <c r="P4" s="40"/>
      <c r="Q4" s="40"/>
      <c r="R4" s="40"/>
      <c r="S4" s="40"/>
      <c r="T4" s="40"/>
      <c r="U4" s="58">
        <v>0.33600000000000002</v>
      </c>
      <c r="V4" s="40"/>
      <c r="W4" s="40"/>
      <c r="X4" s="19" t="s">
        <v>30</v>
      </c>
      <c r="Y4" s="43">
        <v>1</v>
      </c>
      <c r="Z4" s="19">
        <v>2</v>
      </c>
      <c r="AA4" s="34"/>
      <c r="AB4" s="49" t="s">
        <v>141</v>
      </c>
      <c r="AC4" s="34" t="s">
        <v>109</v>
      </c>
      <c r="AD4" s="25">
        <v>43994</v>
      </c>
      <c r="AE4" s="19">
        <v>25000</v>
      </c>
      <c r="AF4" s="47" t="s">
        <v>181</v>
      </c>
      <c r="AG4" s="26"/>
    </row>
    <row r="5" spans="1:33" ht="18" hidden="1" customHeight="1">
      <c r="A5" s="37">
        <v>4</v>
      </c>
      <c r="B5" s="18" t="s">
        <v>31</v>
      </c>
      <c r="C5" s="19">
        <v>8</v>
      </c>
      <c r="D5" s="20" t="s">
        <v>32</v>
      </c>
      <c r="E5" s="19">
        <v>50</v>
      </c>
      <c r="F5" s="11" t="s">
        <v>33</v>
      </c>
      <c r="G5" s="19" t="s">
        <v>34</v>
      </c>
      <c r="H5" s="22" t="s">
        <v>35</v>
      </c>
      <c r="I5" s="23" t="s">
        <v>130</v>
      </c>
      <c r="J5" s="24">
        <v>11.95</v>
      </c>
      <c r="K5" s="19">
        <v>2.75</v>
      </c>
      <c r="L5" s="22" t="s">
        <v>36</v>
      </c>
      <c r="M5" s="40">
        <f>(73.44/3600*E5/C5)*1.13</f>
        <v>0.14407499999999995</v>
      </c>
      <c r="N5" s="59" t="s">
        <v>192</v>
      </c>
      <c r="O5" s="40"/>
      <c r="P5" s="58"/>
      <c r="Q5" s="40"/>
      <c r="R5" s="40"/>
      <c r="S5" s="40"/>
      <c r="T5" s="40"/>
      <c r="U5" s="56"/>
      <c r="V5" s="40"/>
      <c r="W5" s="40"/>
      <c r="X5" s="45" t="s">
        <v>37</v>
      </c>
      <c r="Y5" s="50">
        <v>2</v>
      </c>
      <c r="Z5" s="45">
        <v>2</v>
      </c>
      <c r="AA5" s="51"/>
      <c r="AB5" s="46" t="s">
        <v>142</v>
      </c>
      <c r="AC5" s="51" t="s">
        <v>110</v>
      </c>
      <c r="AD5" s="52">
        <v>43997</v>
      </c>
      <c r="AE5" s="45">
        <v>10000</v>
      </c>
      <c r="AF5" s="47"/>
      <c r="AG5" s="26"/>
    </row>
    <row r="6" spans="1:33" ht="28.5" customHeight="1">
      <c r="A6" s="37">
        <v>5</v>
      </c>
      <c r="B6" s="18" t="s">
        <v>38</v>
      </c>
      <c r="C6" s="19">
        <v>2</v>
      </c>
      <c r="D6" s="20" t="s">
        <v>19</v>
      </c>
      <c r="E6" s="19">
        <v>34</v>
      </c>
      <c r="F6" s="11" t="s">
        <v>33</v>
      </c>
      <c r="G6" s="19" t="s">
        <v>129</v>
      </c>
      <c r="H6" s="22" t="s">
        <v>39</v>
      </c>
      <c r="I6" s="23" t="s">
        <v>190</v>
      </c>
      <c r="J6" s="24">
        <v>18.75</v>
      </c>
      <c r="K6" s="19">
        <v>6.75</v>
      </c>
      <c r="L6" s="22" t="s">
        <v>40</v>
      </c>
      <c r="M6" s="40">
        <f>(61.2/3600*E6/C6)*1.13</f>
        <v>0.32657000000000003</v>
      </c>
      <c r="N6" s="59" t="s">
        <v>176</v>
      </c>
      <c r="O6" s="40"/>
      <c r="P6" s="58"/>
      <c r="Q6" s="40"/>
      <c r="R6" s="40"/>
      <c r="S6" s="40"/>
      <c r="T6" s="40"/>
      <c r="U6" s="56"/>
      <c r="V6" s="40"/>
      <c r="W6" s="40"/>
      <c r="X6" s="19" t="s">
        <v>41</v>
      </c>
      <c r="Y6" s="48">
        <v>1</v>
      </c>
      <c r="Z6" s="45">
        <v>1</v>
      </c>
      <c r="AA6" s="34"/>
      <c r="AB6" s="46" t="s">
        <v>139</v>
      </c>
      <c r="AC6" s="34" t="s">
        <v>143</v>
      </c>
      <c r="AD6" s="25">
        <v>43992</v>
      </c>
      <c r="AE6" s="19">
        <v>20000</v>
      </c>
      <c r="AF6" s="53" t="s">
        <v>144</v>
      </c>
      <c r="AG6" s="26"/>
    </row>
    <row r="7" spans="1:33" ht="24.75" customHeight="1">
      <c r="A7" s="37">
        <v>6</v>
      </c>
      <c r="B7" s="18" t="s">
        <v>42</v>
      </c>
      <c r="C7" s="19">
        <v>4</v>
      </c>
      <c r="D7" s="20" t="s">
        <v>43</v>
      </c>
      <c r="E7" s="19">
        <v>30</v>
      </c>
      <c r="F7" s="21" t="s">
        <v>44</v>
      </c>
      <c r="G7" s="19" t="s">
        <v>45</v>
      </c>
      <c r="H7" s="22" t="s">
        <v>46</v>
      </c>
      <c r="I7" s="23" t="s">
        <v>128</v>
      </c>
      <c r="J7" s="24">
        <v>1.99</v>
      </c>
      <c r="K7" s="27">
        <v>1.08</v>
      </c>
      <c r="L7" s="22" t="s">
        <v>47</v>
      </c>
      <c r="M7" s="40">
        <f>(50.7/3600*E7/C7)*1.13</f>
        <v>0.11935625</v>
      </c>
      <c r="N7" s="60" t="s">
        <v>177</v>
      </c>
      <c r="O7" s="40"/>
      <c r="P7" s="40"/>
      <c r="Q7" s="40">
        <v>0.11899999999999999</v>
      </c>
      <c r="R7" s="40">
        <v>0.11899999999999999</v>
      </c>
      <c r="S7" s="58">
        <v>0.11899999999999999</v>
      </c>
      <c r="T7" s="40">
        <v>0.11899999999999999</v>
      </c>
      <c r="U7" s="56"/>
      <c r="V7" s="40"/>
      <c r="W7" s="40"/>
      <c r="X7" s="19" t="s">
        <v>145</v>
      </c>
      <c r="Y7" s="48">
        <v>1</v>
      </c>
      <c r="Z7" s="45">
        <v>1</v>
      </c>
      <c r="AA7" s="34"/>
      <c r="AB7" s="46" t="s">
        <v>139</v>
      </c>
      <c r="AC7" s="34" t="s">
        <v>112</v>
      </c>
      <c r="AD7" s="25">
        <v>43992</v>
      </c>
      <c r="AE7" s="19">
        <v>50000</v>
      </c>
      <c r="AF7" s="47"/>
      <c r="AG7" s="26"/>
    </row>
    <row r="8" spans="1:33" ht="18" customHeight="1">
      <c r="A8" s="37">
        <v>7</v>
      </c>
      <c r="B8" s="18" t="s">
        <v>48</v>
      </c>
      <c r="C8" s="19">
        <v>4</v>
      </c>
      <c r="D8" s="20" t="s">
        <v>43</v>
      </c>
      <c r="E8" s="19">
        <v>30</v>
      </c>
      <c r="F8" s="21" t="s">
        <v>44</v>
      </c>
      <c r="G8" s="19" t="s">
        <v>45</v>
      </c>
      <c r="H8" s="22" t="s">
        <v>49</v>
      </c>
      <c r="I8" s="23" t="s">
        <v>50</v>
      </c>
      <c r="J8" s="24">
        <v>1.08</v>
      </c>
      <c r="K8" s="19">
        <v>0.36</v>
      </c>
      <c r="L8" s="22" t="s">
        <v>51</v>
      </c>
      <c r="M8" s="40">
        <f>(50.7/3600*E8/C8)*1.13</f>
        <v>0.11935625</v>
      </c>
      <c r="N8" s="60" t="s">
        <v>177</v>
      </c>
      <c r="O8" s="40"/>
      <c r="P8" s="40"/>
      <c r="Q8" s="40">
        <v>0.11899999999999999</v>
      </c>
      <c r="R8" s="40">
        <v>0.11899999999999999</v>
      </c>
      <c r="S8" s="58">
        <v>0.11899999999999999</v>
      </c>
      <c r="T8" s="40">
        <v>0.11899999999999999</v>
      </c>
      <c r="U8" s="56"/>
      <c r="V8" s="40"/>
      <c r="W8" s="40"/>
      <c r="X8" s="19" t="s">
        <v>146</v>
      </c>
      <c r="Y8" s="48">
        <v>1</v>
      </c>
      <c r="Z8" s="45">
        <v>1</v>
      </c>
      <c r="AA8" s="34"/>
      <c r="AB8" s="46" t="s">
        <v>147</v>
      </c>
      <c r="AC8" s="34" t="s">
        <v>113</v>
      </c>
      <c r="AD8" s="25">
        <v>43997</v>
      </c>
      <c r="AE8" s="19">
        <v>50000</v>
      </c>
      <c r="AF8" s="47"/>
      <c r="AG8" s="26"/>
    </row>
    <row r="9" spans="1:33" s="17" customFormat="1" ht="24" hidden="1" customHeight="1">
      <c r="A9" s="37">
        <v>8</v>
      </c>
      <c r="B9" s="8" t="s">
        <v>52</v>
      </c>
      <c r="C9" s="9">
        <v>4</v>
      </c>
      <c r="D9" s="10" t="s">
        <v>53</v>
      </c>
      <c r="E9" s="9">
        <v>21</v>
      </c>
      <c r="F9" s="21" t="s">
        <v>20</v>
      </c>
      <c r="G9" s="41" t="s">
        <v>21</v>
      </c>
      <c r="H9" s="12" t="s">
        <v>54</v>
      </c>
      <c r="I9" s="13" t="s">
        <v>55</v>
      </c>
      <c r="J9" s="14">
        <v>0.5</v>
      </c>
      <c r="K9" s="9">
        <v>0.5</v>
      </c>
      <c r="L9" s="12" t="s">
        <v>24</v>
      </c>
      <c r="M9" s="40">
        <f>(57.3/3600*E9/C9)*1.13</f>
        <v>9.4425624999999985E-2</v>
      </c>
      <c r="N9" s="67" t="s">
        <v>182</v>
      </c>
      <c r="O9" s="56" t="s">
        <v>172</v>
      </c>
      <c r="P9" s="56"/>
      <c r="Q9" s="40"/>
      <c r="R9" s="40"/>
      <c r="S9" s="40"/>
      <c r="T9" s="40"/>
      <c r="U9" s="40"/>
      <c r="V9" s="40"/>
      <c r="W9" s="40"/>
      <c r="X9" s="9" t="s">
        <v>148</v>
      </c>
      <c r="Y9" s="43">
        <v>1</v>
      </c>
      <c r="Z9" s="45">
        <v>1</v>
      </c>
      <c r="AA9" s="33"/>
      <c r="AB9" s="46" t="s">
        <v>149</v>
      </c>
      <c r="AC9" s="68" t="s">
        <v>114</v>
      </c>
      <c r="AD9" s="15" t="s">
        <v>187</v>
      </c>
      <c r="AE9" s="9">
        <v>150000</v>
      </c>
      <c r="AF9" s="47"/>
      <c r="AG9" s="16"/>
    </row>
    <row r="10" spans="1:33" ht="18" hidden="1" customHeight="1">
      <c r="A10" s="37">
        <v>9</v>
      </c>
      <c r="B10" s="18" t="s">
        <v>57</v>
      </c>
      <c r="C10" s="19">
        <v>4</v>
      </c>
      <c r="D10" s="20" t="s">
        <v>53</v>
      </c>
      <c r="E10" s="19">
        <v>21</v>
      </c>
      <c r="F10" s="21" t="s">
        <v>20</v>
      </c>
      <c r="G10" s="41" t="s">
        <v>21</v>
      </c>
      <c r="H10" s="22" t="s">
        <v>58</v>
      </c>
      <c r="I10" s="23" t="s">
        <v>59</v>
      </c>
      <c r="J10" s="24">
        <v>0.5</v>
      </c>
      <c r="K10" s="19">
        <v>0.5</v>
      </c>
      <c r="L10" s="22" t="s">
        <v>24</v>
      </c>
      <c r="M10" s="40">
        <f>(57.3/3600*E10/C10)*1.13</f>
        <v>9.4425624999999985E-2</v>
      </c>
      <c r="N10" s="67" t="s">
        <v>182</v>
      </c>
      <c r="O10" s="56" t="s">
        <v>172</v>
      </c>
      <c r="P10" s="56"/>
      <c r="Q10" s="40"/>
      <c r="R10" s="40"/>
      <c r="S10" s="40"/>
      <c r="T10" s="40"/>
      <c r="U10" s="40"/>
      <c r="V10" s="40"/>
      <c r="W10" s="40"/>
      <c r="X10" s="19" t="s">
        <v>56</v>
      </c>
      <c r="Y10" s="48">
        <v>1</v>
      </c>
      <c r="Z10" s="45">
        <v>1</v>
      </c>
      <c r="AA10" s="34"/>
      <c r="AB10" s="46" t="s">
        <v>139</v>
      </c>
      <c r="AC10" s="69"/>
      <c r="AD10" s="15" t="s">
        <v>188</v>
      </c>
      <c r="AE10" s="19">
        <v>150000</v>
      </c>
      <c r="AF10" s="47"/>
      <c r="AG10" s="26"/>
    </row>
    <row r="11" spans="1:33" ht="18" customHeight="1">
      <c r="A11" s="37">
        <v>11</v>
      </c>
      <c r="B11" s="18" t="s">
        <v>62</v>
      </c>
      <c r="C11" s="19">
        <v>8</v>
      </c>
      <c r="D11" s="20" t="s">
        <v>43</v>
      </c>
      <c r="E11" s="19">
        <v>22</v>
      </c>
      <c r="F11" s="29" t="s">
        <v>63</v>
      </c>
      <c r="G11" s="19" t="s">
        <v>64</v>
      </c>
      <c r="H11" s="22" t="s">
        <v>65</v>
      </c>
      <c r="I11" s="23" t="s">
        <v>127</v>
      </c>
      <c r="J11" s="24">
        <v>0.17</v>
      </c>
      <c r="K11" s="19">
        <v>0.26500000000000001</v>
      </c>
      <c r="L11" s="22" t="s">
        <v>66</v>
      </c>
      <c r="M11" s="40">
        <f>(50.7/3600*E11/C11)*1.13</f>
        <v>4.3763958333333332E-2</v>
      </c>
      <c r="N11" s="60" t="s">
        <v>178</v>
      </c>
      <c r="O11" s="40"/>
      <c r="P11" s="40"/>
      <c r="Q11" s="40">
        <v>4.3999999999999997E-2</v>
      </c>
      <c r="R11" s="58">
        <v>4.3999999999999997E-2</v>
      </c>
      <c r="S11" s="40"/>
      <c r="T11" s="40">
        <v>4.3999999999999997E-2</v>
      </c>
      <c r="U11" s="40">
        <v>4.3999999999999997E-2</v>
      </c>
      <c r="V11" s="40"/>
      <c r="W11" s="40"/>
      <c r="X11" s="19" t="s">
        <v>150</v>
      </c>
      <c r="Y11" s="48">
        <v>1</v>
      </c>
      <c r="Z11" s="45">
        <v>1</v>
      </c>
      <c r="AA11" s="34"/>
      <c r="AB11" s="46" t="s">
        <v>149</v>
      </c>
      <c r="AC11" s="34" t="s">
        <v>107</v>
      </c>
      <c r="AD11" s="25">
        <v>43997</v>
      </c>
      <c r="AE11" s="19">
        <v>20000</v>
      </c>
      <c r="AF11" s="47"/>
      <c r="AG11" s="26"/>
    </row>
    <row r="12" spans="1:33" ht="18" customHeight="1">
      <c r="A12" s="37">
        <v>13</v>
      </c>
      <c r="B12" s="18" t="s">
        <v>68</v>
      </c>
      <c r="C12" s="19">
        <v>4</v>
      </c>
      <c r="D12" s="20" t="s">
        <v>69</v>
      </c>
      <c r="E12" s="19">
        <v>25</v>
      </c>
      <c r="F12" s="21" t="s">
        <v>70</v>
      </c>
      <c r="G12" s="22" t="s">
        <v>67</v>
      </c>
      <c r="H12" s="22" t="s">
        <v>71</v>
      </c>
      <c r="I12" s="28">
        <v>201146010701</v>
      </c>
      <c r="J12" s="24">
        <v>0.71</v>
      </c>
      <c r="K12" s="19">
        <v>1.45</v>
      </c>
      <c r="L12" s="22" t="s">
        <v>72</v>
      </c>
      <c r="M12" s="40">
        <f>(48.96/3600*E12/C12)*1.13</f>
        <v>9.6049999999999996E-2</v>
      </c>
      <c r="N12" s="66" t="s">
        <v>184</v>
      </c>
      <c r="O12" s="40"/>
      <c r="P12" s="40"/>
      <c r="Q12" s="40">
        <v>9.6000000000000002E-2</v>
      </c>
      <c r="R12" s="40"/>
      <c r="S12" s="40">
        <v>9.6000000000000002E-2</v>
      </c>
      <c r="T12" s="58">
        <v>9.6000000000000002E-2</v>
      </c>
      <c r="U12" s="40">
        <v>9.6000000000000002E-2</v>
      </c>
      <c r="V12" s="40"/>
      <c r="W12" s="40"/>
      <c r="X12" s="19" t="s">
        <v>151</v>
      </c>
      <c r="Y12" s="48">
        <v>1</v>
      </c>
      <c r="Z12" s="45">
        <v>1</v>
      </c>
      <c r="AA12" s="34"/>
      <c r="AB12" s="46" t="s">
        <v>139</v>
      </c>
      <c r="AC12" s="34" t="s">
        <v>107</v>
      </c>
      <c r="AD12" s="25">
        <v>43994</v>
      </c>
      <c r="AE12" s="19">
        <v>10000</v>
      </c>
      <c r="AF12" s="47"/>
      <c r="AG12" s="26"/>
    </row>
    <row r="13" spans="1:33" s="17" customFormat="1" ht="72" customHeight="1">
      <c r="A13" s="37">
        <v>14</v>
      </c>
      <c r="B13" s="8" t="s">
        <v>73</v>
      </c>
      <c r="C13" s="9">
        <v>4</v>
      </c>
      <c r="D13" s="10" t="s">
        <v>53</v>
      </c>
      <c r="E13" s="9">
        <v>30</v>
      </c>
      <c r="F13" s="11" t="s">
        <v>33</v>
      </c>
      <c r="G13" s="9" t="s">
        <v>74</v>
      </c>
      <c r="H13" s="12" t="s">
        <v>75</v>
      </c>
      <c r="I13" s="13" t="s">
        <v>76</v>
      </c>
      <c r="J13" s="14" t="s">
        <v>77</v>
      </c>
      <c r="K13" s="9">
        <v>1.2</v>
      </c>
      <c r="L13" s="12" t="s">
        <v>78</v>
      </c>
      <c r="M13" s="40">
        <f>((57.3/3600*E13/C13)*1.13)+0.034</f>
        <v>0.16889374999999998</v>
      </c>
      <c r="N13" s="60" t="s">
        <v>189</v>
      </c>
      <c r="O13" s="40"/>
      <c r="P13" s="58"/>
      <c r="Q13" s="40"/>
      <c r="R13" s="40"/>
      <c r="S13" s="40"/>
      <c r="T13" s="40"/>
      <c r="U13" s="56"/>
      <c r="V13" s="40"/>
      <c r="W13" s="40"/>
      <c r="X13" s="9" t="s">
        <v>152</v>
      </c>
      <c r="Y13" s="43">
        <v>2</v>
      </c>
      <c r="Z13" s="45">
        <v>2</v>
      </c>
      <c r="AA13" s="33"/>
      <c r="AB13" s="46" t="s">
        <v>139</v>
      </c>
      <c r="AC13" s="34" t="s">
        <v>107</v>
      </c>
      <c r="AD13" s="25">
        <v>43994</v>
      </c>
      <c r="AE13" s="9">
        <v>30000</v>
      </c>
      <c r="AF13" s="53" t="s">
        <v>153</v>
      </c>
      <c r="AG13" s="16"/>
    </row>
    <row r="14" spans="1:33" ht="57.75" customHeight="1">
      <c r="A14" s="37">
        <v>15</v>
      </c>
      <c r="B14" s="18" t="s">
        <v>79</v>
      </c>
      <c r="C14" s="19">
        <v>8</v>
      </c>
      <c r="D14" s="20" t="s">
        <v>69</v>
      </c>
      <c r="E14" s="19">
        <v>17</v>
      </c>
      <c r="F14" s="11" t="s">
        <v>33</v>
      </c>
      <c r="G14" s="9" t="s">
        <v>126</v>
      </c>
      <c r="H14" s="22" t="s">
        <v>80</v>
      </c>
      <c r="I14" s="23" t="s">
        <v>81</v>
      </c>
      <c r="J14" s="24" t="s">
        <v>82</v>
      </c>
      <c r="K14" s="19">
        <v>0.28999999999999998</v>
      </c>
      <c r="L14" s="22" t="s">
        <v>78</v>
      </c>
      <c r="M14" s="40">
        <f>(52.9/3600*E14/C14)*1.13</f>
        <v>3.5285034722222219E-2</v>
      </c>
      <c r="N14" s="60" t="s">
        <v>177</v>
      </c>
      <c r="O14" s="40"/>
      <c r="P14" s="40"/>
      <c r="Q14" s="40"/>
      <c r="R14" s="40"/>
      <c r="S14" s="58">
        <v>3.5000000000000003E-2</v>
      </c>
      <c r="T14" s="40"/>
      <c r="U14" s="56"/>
      <c r="V14" s="40"/>
      <c r="W14" s="40"/>
      <c r="X14" s="19" t="s">
        <v>83</v>
      </c>
      <c r="Y14" s="48">
        <v>1</v>
      </c>
      <c r="Z14" s="19">
        <v>1</v>
      </c>
      <c r="AA14" s="34"/>
      <c r="AB14" s="46" t="s">
        <v>147</v>
      </c>
      <c r="AC14" s="34" t="s">
        <v>107</v>
      </c>
      <c r="AD14" s="25">
        <v>43994</v>
      </c>
      <c r="AE14" s="9">
        <v>30000</v>
      </c>
      <c r="AF14" s="26"/>
      <c r="AG14" s="26"/>
    </row>
    <row r="15" spans="1:33" ht="18" customHeight="1">
      <c r="A15" s="37">
        <v>17</v>
      </c>
      <c r="B15" s="18" t="s">
        <v>85</v>
      </c>
      <c r="C15" s="19">
        <v>8</v>
      </c>
      <c r="D15" s="20" t="s">
        <v>60</v>
      </c>
      <c r="E15" s="19">
        <v>27</v>
      </c>
      <c r="F15" s="11" t="s">
        <v>33</v>
      </c>
      <c r="G15" s="19" t="s">
        <v>84</v>
      </c>
      <c r="H15" s="22" t="s">
        <v>86</v>
      </c>
      <c r="I15" s="23" t="s">
        <v>87</v>
      </c>
      <c r="J15" s="24">
        <v>0.35</v>
      </c>
      <c r="K15" s="19">
        <v>1.45</v>
      </c>
      <c r="L15" s="22" t="s">
        <v>88</v>
      </c>
      <c r="M15" s="40">
        <f>(55.28/3600*E15/C15)*1.13</f>
        <v>5.8562249999999996E-2</v>
      </c>
      <c r="N15" s="66" t="s">
        <v>185</v>
      </c>
      <c r="O15" s="40"/>
      <c r="P15" s="40"/>
      <c r="Q15" s="40"/>
      <c r="R15" s="40"/>
      <c r="S15" s="40"/>
      <c r="T15" s="58">
        <v>5.8999999999999997E-2</v>
      </c>
      <c r="U15" s="40">
        <v>5.8999999999999997E-2</v>
      </c>
      <c r="V15" s="40"/>
      <c r="W15" s="40"/>
      <c r="X15" s="19" t="s">
        <v>89</v>
      </c>
      <c r="Y15" s="48">
        <v>1</v>
      </c>
      <c r="Z15" s="45">
        <v>1</v>
      </c>
      <c r="AA15" s="34"/>
      <c r="AB15" s="46" t="s">
        <v>147</v>
      </c>
      <c r="AC15" s="34" t="s">
        <v>107</v>
      </c>
      <c r="AD15" s="25">
        <v>43994</v>
      </c>
      <c r="AE15" s="19">
        <v>15000</v>
      </c>
      <c r="AF15" s="47"/>
      <c r="AG15" s="26"/>
    </row>
    <row r="16" spans="1:33" ht="28.5" hidden="1" customHeight="1">
      <c r="A16" s="37">
        <v>18</v>
      </c>
      <c r="B16" s="18" t="s">
        <v>90</v>
      </c>
      <c r="C16" s="19">
        <v>2</v>
      </c>
      <c r="D16" s="42" t="s">
        <v>91</v>
      </c>
      <c r="E16" s="19">
        <v>42</v>
      </c>
      <c r="F16" s="11" t="s">
        <v>33</v>
      </c>
      <c r="G16" s="22" t="s">
        <v>123</v>
      </c>
      <c r="H16" s="22" t="s">
        <v>61</v>
      </c>
      <c r="I16" s="23" t="s">
        <v>92</v>
      </c>
      <c r="J16" s="30">
        <v>101.43</v>
      </c>
      <c r="K16" s="19">
        <v>0</v>
      </c>
      <c r="L16" s="22" t="s">
        <v>36</v>
      </c>
      <c r="M16" s="40">
        <f>(110/3600*E16/C16)*1.13</f>
        <v>0.72508333333333319</v>
      </c>
      <c r="N16" s="60" t="s">
        <v>193</v>
      </c>
      <c r="O16" s="40"/>
      <c r="P16" s="40"/>
      <c r="Q16" s="40"/>
      <c r="R16" s="40"/>
      <c r="S16" s="40"/>
      <c r="T16" s="40"/>
      <c r="U16" s="40"/>
      <c r="V16" s="58">
        <v>0.72499999999999998</v>
      </c>
      <c r="W16" s="40" t="s">
        <v>170</v>
      </c>
      <c r="X16" s="45" t="s">
        <v>93</v>
      </c>
      <c r="Y16" s="50">
        <v>3</v>
      </c>
      <c r="Z16" s="19">
        <v>4</v>
      </c>
      <c r="AA16" s="51"/>
      <c r="AB16" s="54" t="s">
        <v>154</v>
      </c>
      <c r="AC16" s="51" t="s">
        <v>111</v>
      </c>
      <c r="AD16" s="25">
        <v>43994</v>
      </c>
      <c r="AE16" s="45">
        <v>10000</v>
      </c>
      <c r="AF16" s="26"/>
      <c r="AG16" s="26"/>
    </row>
    <row r="17" spans="1:33" ht="18" hidden="1" customHeight="1">
      <c r="A17" s="37">
        <v>19</v>
      </c>
      <c r="B17" s="18" t="s">
        <v>94</v>
      </c>
      <c r="C17" s="19">
        <v>1</v>
      </c>
      <c r="D17" s="20" t="s">
        <v>32</v>
      </c>
      <c r="E17" s="19">
        <v>37</v>
      </c>
      <c r="F17" s="11" t="s">
        <v>33</v>
      </c>
      <c r="G17" s="22" t="s">
        <v>34</v>
      </c>
      <c r="H17" s="22" t="s">
        <v>95</v>
      </c>
      <c r="I17" s="23" t="s">
        <v>125</v>
      </c>
      <c r="J17" s="24">
        <v>37.36</v>
      </c>
      <c r="K17" s="19">
        <v>3.94</v>
      </c>
      <c r="L17" s="22" t="s">
        <v>96</v>
      </c>
      <c r="M17" s="40">
        <f>(73.44/3600*E17/C17)*1.13</f>
        <v>0.85292399999999979</v>
      </c>
      <c r="N17" s="59" t="s">
        <v>192</v>
      </c>
      <c r="O17" s="40"/>
      <c r="P17" s="58"/>
      <c r="Q17" s="40"/>
      <c r="R17" s="40"/>
      <c r="S17" s="40"/>
      <c r="T17" s="40"/>
      <c r="U17" s="56"/>
      <c r="V17" s="40"/>
      <c r="W17" s="40"/>
      <c r="X17" s="19" t="s">
        <v>155</v>
      </c>
      <c r="Y17" s="48">
        <v>2</v>
      </c>
      <c r="Z17" s="19">
        <v>4</v>
      </c>
      <c r="AA17" s="34"/>
      <c r="AB17" s="54" t="s">
        <v>156</v>
      </c>
      <c r="AC17" s="34" t="s">
        <v>157</v>
      </c>
      <c r="AD17" s="25">
        <v>43994</v>
      </c>
      <c r="AE17" s="19">
        <v>10000</v>
      </c>
      <c r="AF17" s="26"/>
      <c r="AG17" s="26"/>
    </row>
    <row r="18" spans="1:33" ht="18" customHeight="1">
      <c r="A18" s="37">
        <v>20</v>
      </c>
      <c r="B18" s="18" t="s">
        <v>97</v>
      </c>
      <c r="C18" s="19">
        <v>8</v>
      </c>
      <c r="D18" s="20" t="s">
        <v>69</v>
      </c>
      <c r="E18" s="19">
        <v>28</v>
      </c>
      <c r="F18" s="11" t="s">
        <v>33</v>
      </c>
      <c r="G18" s="22" t="s">
        <v>34</v>
      </c>
      <c r="H18" s="22" t="s">
        <v>98</v>
      </c>
      <c r="I18" s="23" t="s">
        <v>99</v>
      </c>
      <c r="J18" s="24">
        <v>0.25</v>
      </c>
      <c r="K18" s="19">
        <v>0.63</v>
      </c>
      <c r="L18" s="22" t="s">
        <v>36</v>
      </c>
      <c r="M18" s="40">
        <f>(48.96/3600*E18/C18)*1.13</f>
        <v>5.3787999999999996E-2</v>
      </c>
      <c r="N18" s="60" t="s">
        <v>179</v>
      </c>
      <c r="O18" s="40"/>
      <c r="P18" s="40"/>
      <c r="Q18" s="40"/>
      <c r="R18" s="40"/>
      <c r="S18" s="40"/>
      <c r="T18" s="58">
        <v>5.3999999999999999E-2</v>
      </c>
      <c r="U18" s="56"/>
      <c r="V18" s="40"/>
      <c r="W18" s="40"/>
      <c r="X18" s="19" t="s">
        <v>100</v>
      </c>
      <c r="Y18" s="48">
        <v>1</v>
      </c>
      <c r="Z18" s="19">
        <v>1</v>
      </c>
      <c r="AA18" s="34"/>
      <c r="AB18" s="54" t="s">
        <v>147</v>
      </c>
      <c r="AC18" s="34" t="s">
        <v>107</v>
      </c>
      <c r="AD18" s="25">
        <v>43997</v>
      </c>
      <c r="AE18" s="19">
        <v>10000</v>
      </c>
      <c r="AF18" s="26"/>
      <c r="AG18" s="26"/>
    </row>
    <row r="19" spans="1:33" ht="68.25" hidden="1" customHeight="1">
      <c r="A19" s="37">
        <v>21</v>
      </c>
      <c r="B19" s="18" t="s">
        <v>101</v>
      </c>
      <c r="C19" s="19">
        <v>4</v>
      </c>
      <c r="D19" s="20" t="s">
        <v>19</v>
      </c>
      <c r="E19" s="19">
        <v>35</v>
      </c>
      <c r="F19" s="21" t="s">
        <v>63</v>
      </c>
      <c r="G19" s="19" t="s">
        <v>102</v>
      </c>
      <c r="H19" s="22" t="s">
        <v>61</v>
      </c>
      <c r="I19" s="23" t="s">
        <v>124</v>
      </c>
      <c r="J19" s="24">
        <v>17.95</v>
      </c>
      <c r="K19" s="19">
        <v>1.7</v>
      </c>
      <c r="L19" s="22" t="s">
        <v>103</v>
      </c>
      <c r="M19" s="40">
        <f>(72.8/3600*E19/C19)*1.13</f>
        <v>0.19994722222222219</v>
      </c>
      <c r="N19" s="59" t="e">
        <f>(72.8/3600*F19/D19)*1.13</f>
        <v>#VALUE!</v>
      </c>
      <c r="O19" s="40"/>
      <c r="P19" s="40"/>
      <c r="Q19" s="40"/>
      <c r="R19" s="40"/>
      <c r="S19" s="40"/>
      <c r="T19" s="40"/>
      <c r="U19" s="40"/>
      <c r="V19" s="40"/>
      <c r="W19" s="40"/>
      <c r="X19" s="19" t="s">
        <v>158</v>
      </c>
      <c r="Y19" s="48">
        <v>1</v>
      </c>
      <c r="Z19" s="19">
        <v>7</v>
      </c>
      <c r="AA19" s="55" t="s">
        <v>159</v>
      </c>
      <c r="AB19" s="54" t="s">
        <v>141</v>
      </c>
      <c r="AC19" s="34" t="s">
        <v>115</v>
      </c>
      <c r="AD19" s="25">
        <v>44002</v>
      </c>
      <c r="AE19" s="19">
        <v>50000</v>
      </c>
      <c r="AG19" s="26"/>
    </row>
    <row r="20" spans="1:33" ht="39.75" hidden="1" customHeight="1">
      <c r="A20" s="37">
        <v>22</v>
      </c>
      <c r="B20" s="18" t="s">
        <v>104</v>
      </c>
      <c r="C20" s="19">
        <v>2</v>
      </c>
      <c r="D20" s="42" t="s">
        <v>91</v>
      </c>
      <c r="E20" s="19">
        <v>75</v>
      </c>
      <c r="F20" s="21" t="s">
        <v>44</v>
      </c>
      <c r="G20" s="19" t="s">
        <v>45</v>
      </c>
      <c r="H20" s="22" t="s">
        <v>105</v>
      </c>
      <c r="I20" s="23" t="s">
        <v>131</v>
      </c>
      <c r="J20" s="24">
        <v>387.2</v>
      </c>
      <c r="K20" s="19">
        <v>0</v>
      </c>
      <c r="L20" s="22" t="s">
        <v>106</v>
      </c>
      <c r="M20" s="40">
        <f>(154.4/3600*E20/C20)*1.13</f>
        <v>1.8174166666666665</v>
      </c>
      <c r="N20" s="61" t="s">
        <v>180</v>
      </c>
      <c r="O20" s="40"/>
      <c r="P20" s="40"/>
      <c r="Q20" s="40"/>
      <c r="R20" s="40"/>
      <c r="S20" s="40"/>
      <c r="T20" s="40"/>
      <c r="U20" s="40"/>
      <c r="V20" s="40"/>
      <c r="W20" s="40" t="s">
        <v>170</v>
      </c>
      <c r="X20" s="45" t="s">
        <v>160</v>
      </c>
      <c r="Y20" s="51">
        <v>2</v>
      </c>
      <c r="Z20" s="19">
        <v>2</v>
      </c>
      <c r="AA20" s="51"/>
      <c r="AB20" s="49" t="s">
        <v>161</v>
      </c>
      <c r="AC20" s="51" t="s">
        <v>116</v>
      </c>
      <c r="AD20" s="52">
        <v>44002</v>
      </c>
      <c r="AE20" s="45">
        <v>50000</v>
      </c>
      <c r="AF20" s="55" t="s">
        <v>162</v>
      </c>
      <c r="AG20" s="26"/>
    </row>
  </sheetData>
  <autoFilter ref="A1:AG20"/>
  <mergeCells count="1">
    <mergeCell ref="AC9:AC10"/>
  </mergeCells>
  <phoneticPr fontId="2" type="noConversion"/>
  <pageMargins left="0.7" right="0.7" top="0.75" bottom="0.75" header="0.3" footer="0.3"/>
  <pageSetup paperSize="9" orientation="portrait" horizontalDpi="180" verticalDpi="18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3" workbookViewId="0">
      <selection activeCell="D1" sqref="D1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:D2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" sqref="E2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2020.5.27</vt:lpstr>
      <vt:lpstr>Sheet1</vt:lpstr>
      <vt:lpstr>顶勤 回复</vt:lpstr>
      <vt:lpstr>众鹰回复</vt:lpstr>
      <vt:lpstr>茁腾回复</vt:lpstr>
      <vt:lpstr>臻泽回复</vt:lpstr>
      <vt:lpstr>祥义回复</vt:lpstr>
      <vt:lpstr>德雅 回复</vt:lpstr>
      <vt:lpstr>颐新回复</vt:lpstr>
      <vt:lpstr>450T 均强回复邮件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2020-09-08T12:35:46Z</dcterms:modified>
</cp:coreProperties>
</file>