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工作表1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AA8" i="1" l="1"/>
  <c r="O8" i="1"/>
  <c r="M8" i="1" s="1"/>
  <c r="N8" i="1"/>
  <c r="O7" i="1"/>
  <c r="N7" i="1" s="1"/>
  <c r="AA6" i="1"/>
  <c r="AA5" i="1"/>
  <c r="AA4" i="1"/>
  <c r="AA3" i="1"/>
  <c r="AA2" i="1"/>
  <c r="N2" i="1"/>
  <c r="M2" i="1"/>
  <c r="M7" i="1" l="1"/>
</calcChain>
</file>

<file path=xl/sharedStrings.xml><?xml version="1.0" encoding="utf-8"?>
<sst xmlns="http://schemas.openxmlformats.org/spreadsheetml/2006/main" count="83" uniqueCount="59">
  <si>
    <t>序號</t>
  </si>
  <si>
    <t>品名</t>
  </si>
  <si>
    <t>品號</t>
  </si>
  <si>
    <t>TOP CASE109JP)</t>
    <phoneticPr fontId="4" type="noConversion"/>
  </si>
  <si>
    <t>202328010105A</t>
  </si>
  <si>
    <t>202328010106A</t>
  </si>
  <si>
    <t>202328010101A</t>
  </si>
  <si>
    <t>模號</t>
    <phoneticPr fontId="6" type="noConversion"/>
  </si>
  <si>
    <t>穴數</t>
    <phoneticPr fontId="6" type="noConversion"/>
  </si>
  <si>
    <t>噸位</t>
    <phoneticPr fontId="6" type="noConversion"/>
  </si>
  <si>
    <t>週期</t>
    <phoneticPr fontId="6" type="noConversion"/>
  </si>
  <si>
    <t>客戶</t>
    <phoneticPr fontId="6" type="noConversion"/>
  </si>
  <si>
    <t>機種</t>
    <phoneticPr fontId="6" type="noConversion"/>
  </si>
  <si>
    <t>產品單重</t>
    <phoneticPr fontId="6" type="noConversion"/>
  </si>
  <si>
    <t>水口單重</t>
    <phoneticPr fontId="6" type="noConversion"/>
  </si>
  <si>
    <t>材料</t>
    <phoneticPr fontId="6" type="noConversion"/>
  </si>
  <si>
    <t>顶钧新费7折含税</t>
    <phoneticPr fontId="7" type="noConversion"/>
  </si>
  <si>
    <t>顶钧新费8折含税</t>
    <phoneticPr fontId="4" type="noConversion"/>
  </si>
  <si>
    <t>德雅報價含税</t>
    <phoneticPr fontId="4" type="noConversion"/>
  </si>
  <si>
    <t>德雅議價含税</t>
    <phoneticPr fontId="4" type="noConversion"/>
  </si>
  <si>
    <t>祥舜含税</t>
    <phoneticPr fontId="4" type="noConversion"/>
  </si>
  <si>
    <t>均強報價含税</t>
    <phoneticPr fontId="4" type="noConversion"/>
  </si>
  <si>
    <t>均強議價含税</t>
    <phoneticPr fontId="4" type="noConversion"/>
  </si>
  <si>
    <t>用人費用</t>
    <phoneticPr fontId="4" type="noConversion"/>
  </si>
  <si>
    <t>用人</t>
    <phoneticPr fontId="4" type="noConversion"/>
  </si>
  <si>
    <t>SOP</t>
    <phoneticPr fontId="4" type="noConversion"/>
  </si>
  <si>
    <t>模具尺寸</t>
    <phoneticPr fontId="6" type="noConversion"/>
  </si>
  <si>
    <t>Forecast/月</t>
    <phoneticPr fontId="4" type="noConversion"/>
  </si>
  <si>
    <t>备注</t>
    <phoneticPr fontId="6" type="noConversion"/>
  </si>
  <si>
    <t>450T全自动</t>
    <phoneticPr fontId="4" type="noConversion"/>
  </si>
  <si>
    <t>旭麗</t>
    <phoneticPr fontId="4" type="noConversion"/>
  </si>
  <si>
    <t>SK3320</t>
    <phoneticPr fontId="4" type="noConversion"/>
  </si>
  <si>
    <t>TOP CASE(104US)</t>
    <phoneticPr fontId="4" type="noConversion"/>
  </si>
  <si>
    <t>202328010101A</t>
    <phoneticPr fontId="4" type="noConversion"/>
  </si>
  <si>
    <t>ABS_TAIRILAC_AG15A1/V2-BLACK</t>
    <phoneticPr fontId="4" type="noConversion"/>
  </si>
  <si>
    <t>已試產做不了</t>
    <phoneticPr fontId="4" type="noConversion"/>
  </si>
  <si>
    <t>2人</t>
    <phoneticPr fontId="4" type="noConversion"/>
  </si>
  <si>
    <t>1人</t>
    <phoneticPr fontId="4" type="noConversion"/>
  </si>
  <si>
    <t>600x850x701寬長厚</t>
    <phoneticPr fontId="4" type="noConversion"/>
  </si>
  <si>
    <t>互换镶件--需氮氣機</t>
    <phoneticPr fontId="4" type="noConversion"/>
  </si>
  <si>
    <t>600x850x701</t>
    <phoneticPr fontId="4" type="noConversion"/>
  </si>
  <si>
    <t>450T</t>
    <phoneticPr fontId="4" type="noConversion"/>
  </si>
  <si>
    <t>旭丽</t>
    <phoneticPr fontId="4" type="noConversion"/>
  </si>
  <si>
    <t xml:space="preserve">SK3360 </t>
    <phoneticPr fontId="4" type="noConversion"/>
  </si>
  <si>
    <t>UPPERCASE SK3360-US</t>
    <phoneticPr fontId="4" type="noConversion"/>
  </si>
  <si>
    <t>202301010101A</t>
    <phoneticPr fontId="4" type="noConversion"/>
  </si>
  <si>
    <t>PC_ABS_LG_GN5001RFT_BLACK_KA567</t>
    <phoneticPr fontId="4" type="noConversion"/>
  </si>
  <si>
    <t>1.急冷急热机一台
2. 产品定型治具一个
3.机械手治具一个</t>
    <phoneticPr fontId="6" type="noConversion"/>
  </si>
  <si>
    <t>450T全自动</t>
    <phoneticPr fontId="4" type="noConversion"/>
  </si>
  <si>
    <t>旭麗</t>
    <phoneticPr fontId="4" type="noConversion"/>
  </si>
  <si>
    <t>SK3360</t>
    <phoneticPr fontId="4" type="noConversion"/>
  </si>
  <si>
    <t>LOWERCASE</t>
    <phoneticPr fontId="4" type="noConversion"/>
  </si>
  <si>
    <t>102301027006A</t>
    <phoneticPr fontId="4" type="noConversion"/>
  </si>
  <si>
    <t>PA66+50%GF_D3EG10_BK</t>
    <phoneticPr fontId="4" type="noConversion"/>
  </si>
  <si>
    <t>3人</t>
    <phoneticPr fontId="4" type="noConversion"/>
  </si>
  <si>
    <t>750x650x727</t>
    <phoneticPr fontId="4" type="noConversion"/>
  </si>
  <si>
    <t>1.急冷急热机一台
2. 产品定型治具一个
3.机械手治具一个</t>
    <phoneticPr fontId="4" type="noConversion"/>
  </si>
  <si>
    <t>TOP CASE(105_UK)</t>
    <phoneticPr fontId="4" type="noConversion"/>
  </si>
  <si>
    <t>用人1人費用/天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</si>
</sst>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00000"/>
    <numFmt numFmtId="178" formatCode="0_ "/>
    <numFmt numFmtId="179" formatCode="0.000_);[Red]\(0.000\)"/>
    <numFmt numFmtId="180" formatCode="0.00_ "/>
    <numFmt numFmtId="181" formatCode="0.00_);[Red]\(0.00\)"/>
  </numFmts>
  <fonts count="28">
    <font>
      <sz val="12"/>
      <color theme="1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12"/>
      <color indexed="8"/>
      <name val="宋体"/>
      <family val="3"/>
      <charset val="136"/>
    </font>
    <font>
      <sz val="8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b/>
      <sz val="8"/>
      <color indexed="8"/>
      <name val="楷体"/>
      <family val="3"/>
      <charset val="134"/>
    </font>
    <font>
      <sz val="9"/>
      <name val="宋体"/>
      <family val="2"/>
      <charset val="136"/>
      <scheme val="minor"/>
    </font>
    <font>
      <sz val="9"/>
      <name val="宋体"/>
      <family val="3"/>
      <charset val="134"/>
    </font>
    <font>
      <sz val="8"/>
      <color theme="1"/>
      <name val="楷体"/>
      <family val="3"/>
      <charset val="134"/>
    </font>
    <font>
      <b/>
      <sz val="10"/>
      <color theme="1"/>
      <name val="楷体"/>
      <family val="3"/>
      <charset val="134"/>
    </font>
    <font>
      <b/>
      <sz val="9"/>
      <name val="楷体"/>
      <family val="3"/>
      <charset val="134"/>
    </font>
    <font>
      <sz val="9"/>
      <name val="楷体"/>
      <family val="3"/>
      <charset val="134"/>
    </font>
    <font>
      <sz val="12"/>
      <name val="宋体"/>
      <family val="3"/>
      <charset val="136"/>
    </font>
    <font>
      <sz val="12"/>
      <name val="宋体"/>
      <family val="3"/>
      <charset val="134"/>
    </font>
    <font>
      <sz val="9"/>
      <color theme="1"/>
      <name val="楷体"/>
      <family val="3"/>
      <charset val="134"/>
    </font>
    <font>
      <b/>
      <sz val="8"/>
      <color theme="1"/>
      <name val="楷体"/>
      <family val="3"/>
      <charset val="134"/>
    </font>
    <font>
      <b/>
      <sz val="9"/>
      <color theme="1"/>
      <name val="楷体"/>
      <family val="3"/>
      <charset val="134"/>
    </font>
    <font>
      <b/>
      <sz val="8"/>
      <name val="楷体"/>
      <family val="3"/>
      <charset val="134"/>
    </font>
    <font>
      <sz val="8"/>
      <color theme="1"/>
      <name val="宋体"/>
      <family val="2"/>
      <scheme val="minor"/>
    </font>
    <font>
      <sz val="8"/>
      <color theme="1"/>
      <name val="宋体"/>
      <family val="2"/>
      <charset val="136"/>
      <scheme val="minor"/>
    </font>
    <font>
      <b/>
      <sz val="8"/>
      <name val="新細明體"/>
      <family val="3"/>
      <charset val="134"/>
    </font>
    <font>
      <sz val="8"/>
      <color indexed="8"/>
      <name val="等线"/>
      <family val="2"/>
      <charset val="134"/>
    </font>
    <font>
      <sz val="8"/>
      <name val="新細明體"/>
      <family val="22"/>
      <charset val="134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8"/>
      <color indexed="8"/>
      <name val="等线"/>
      <family val="2"/>
      <charset val="134"/>
    </font>
    <font>
      <b/>
      <sz val="8"/>
      <name val="新細明體"/>
      <family val="22"/>
      <charset val="134"/>
    </font>
    <font>
      <b/>
      <sz val="8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1" fillId="2" borderId="2" xfId="0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3" fillId="2" borderId="1" xfId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79" fontId="20" fillId="2" borderId="1" xfId="3" applyNumberFormat="1" applyFont="1" applyFill="1" applyBorder="1" applyAlignment="1">
      <alignment horizontal="center" vertical="center"/>
    </xf>
    <xf numFmtId="180" fontId="21" fillId="3" borderId="1" xfId="4" applyNumberFormat="1" applyFont="1" applyFill="1" applyBorder="1" applyAlignment="1">
      <alignment vertical="center"/>
    </xf>
    <xf numFmtId="179" fontId="22" fillId="2" borderId="1" xfId="3" applyNumberFormat="1" applyFont="1" applyFill="1" applyBorder="1" applyAlignment="1">
      <alignment horizontal="center" vertical="center"/>
    </xf>
    <xf numFmtId="179" fontId="22" fillId="4" borderId="1" xfId="3" applyNumberFormat="1" applyFont="1" applyFill="1" applyBorder="1" applyAlignment="1">
      <alignment horizontal="center" vertical="center"/>
    </xf>
    <xf numFmtId="0" fontId="18" fillId="2" borderId="1" xfId="0" quotePrefix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24" fillId="0" borderId="1" xfId="4" applyFont="1" applyBorder="1" applyAlignment="1"/>
    <xf numFmtId="179" fontId="23" fillId="2" borderId="2" xfId="0" applyNumberFormat="1" applyFont="1" applyFill="1" applyBorder="1" applyAlignment="1">
      <alignment horizontal="center" vertical="center"/>
    </xf>
    <xf numFmtId="180" fontId="25" fillId="3" borderId="2" xfId="4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81" fontId="22" fillId="2" borderId="1" xfId="3" applyNumberFormat="1" applyFont="1" applyFill="1" applyBorder="1" applyAlignment="1">
      <alignment horizontal="center" vertical="center"/>
    </xf>
    <xf numFmtId="181" fontId="26" fillId="4" borderId="1" xfId="3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180" fontId="27" fillId="0" borderId="1" xfId="4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一般 2" xfId="4"/>
    <cellStyle name="一般 3" xfId="1"/>
    <cellStyle name="一般 5" xfId="3"/>
    <cellStyle name="一般_Mibtech Tooling List_08062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85725</xdr:rowOff>
    </xdr:from>
    <xdr:to>
      <xdr:col>19</xdr:col>
      <xdr:colOff>684086</xdr:colOff>
      <xdr:row>49</xdr:row>
      <xdr:rowOff>151328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7675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L18" sqref="L18"/>
    </sheetView>
  </sheetViews>
  <sheetFormatPr defaultRowHeight="14.25"/>
  <cols>
    <col min="1" max="1" width="4.25" customWidth="1"/>
    <col min="2" max="2" width="6.5" customWidth="1"/>
    <col min="3" max="3" width="6" customWidth="1"/>
    <col min="5" max="5" width="4.875" customWidth="1"/>
    <col min="6" max="6" width="6.375" customWidth="1"/>
    <col min="7" max="7" width="8.75" style="26"/>
    <col min="8" max="8" width="11.375" style="26" customWidth="1"/>
    <col min="9" max="9" width="12.125" customWidth="1"/>
    <col min="10" max="11" width="6.375" customWidth="1"/>
    <col min="12" max="14" width="8.75" style="26"/>
    <col min="15" max="15" width="5.75" style="26" customWidth="1"/>
    <col min="16" max="17" width="8.75" style="26"/>
    <col min="18" max="18" width="6.75" style="26" customWidth="1"/>
    <col min="19" max="19" width="8.75" style="26"/>
    <col min="20" max="20" width="7.125" style="26" customWidth="1"/>
    <col min="21" max="25" width="8.75" style="26"/>
  </cols>
  <sheetData>
    <row r="1" spans="1:27" s="7" customFormat="1" ht="29.45" customHeight="1">
      <c r="A1" s="1" t="s">
        <v>0</v>
      </c>
      <c r="B1" s="2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2" t="s">
        <v>12</v>
      </c>
      <c r="H1" s="2" t="s">
        <v>1</v>
      </c>
      <c r="I1" s="3" t="s">
        <v>2</v>
      </c>
      <c r="J1" s="4" t="s">
        <v>13</v>
      </c>
      <c r="K1" s="4" t="s">
        <v>14</v>
      </c>
      <c r="L1" s="1" t="s">
        <v>15</v>
      </c>
      <c r="M1" s="27" t="s">
        <v>16</v>
      </c>
      <c r="N1" s="27" t="s">
        <v>17</v>
      </c>
      <c r="O1" s="1" t="s">
        <v>58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27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5" t="s">
        <v>28</v>
      </c>
      <c r="AA1" s="6"/>
    </row>
    <row r="2" spans="1:27" s="7" customFormat="1" ht="22.15" customHeight="1">
      <c r="A2" s="5">
        <v>1</v>
      </c>
      <c r="B2" s="8">
        <v>3218</v>
      </c>
      <c r="C2" s="9">
        <v>1</v>
      </c>
      <c r="D2" s="9" t="s">
        <v>29</v>
      </c>
      <c r="E2" s="10">
        <v>55</v>
      </c>
      <c r="F2" s="10" t="s">
        <v>30</v>
      </c>
      <c r="G2" s="23" t="s">
        <v>31</v>
      </c>
      <c r="H2" s="25" t="s">
        <v>32</v>
      </c>
      <c r="I2" s="11" t="s">
        <v>33</v>
      </c>
      <c r="J2" s="9">
        <v>236.8</v>
      </c>
      <c r="K2" s="9">
        <v>4.2</v>
      </c>
      <c r="L2" s="28" t="s">
        <v>34</v>
      </c>
      <c r="M2" s="29">
        <f>((154.4+10)/3600*E2/C2)*1.13+O2</f>
        <v>2.8381833333333333</v>
      </c>
      <c r="N2" s="29">
        <f>((176.4+10)/3600*E2/C2)*1.13+O2</f>
        <v>3.2179888888888883</v>
      </c>
      <c r="O2" s="30"/>
      <c r="P2" s="31">
        <v>3.67</v>
      </c>
      <c r="Q2" s="31">
        <v>3.5430000000000001</v>
      </c>
      <c r="R2" s="32">
        <v>2.8381833333333333</v>
      </c>
      <c r="S2" s="31" t="s">
        <v>35</v>
      </c>
      <c r="T2" s="31"/>
      <c r="U2" s="31"/>
      <c r="V2" s="33" t="s">
        <v>36</v>
      </c>
      <c r="W2" s="34" t="s">
        <v>37</v>
      </c>
      <c r="X2" s="35" t="s">
        <v>38</v>
      </c>
      <c r="Y2" s="36">
        <v>10000</v>
      </c>
      <c r="Z2" s="46" t="s">
        <v>39</v>
      </c>
      <c r="AA2" s="6">
        <f>3600/E2*C2*22</f>
        <v>1440</v>
      </c>
    </row>
    <row r="3" spans="1:27" s="7" customFormat="1" ht="22.15" customHeight="1">
      <c r="B3" s="8">
        <v>3218</v>
      </c>
      <c r="C3" s="9">
        <v>1</v>
      </c>
      <c r="D3" s="9" t="s">
        <v>29</v>
      </c>
      <c r="E3" s="10">
        <v>55</v>
      </c>
      <c r="F3" s="10" t="s">
        <v>30</v>
      </c>
      <c r="G3" s="23" t="s">
        <v>31</v>
      </c>
      <c r="H3" s="25" t="s">
        <v>3</v>
      </c>
      <c r="I3" s="12" t="s">
        <v>4</v>
      </c>
      <c r="J3" s="9">
        <v>236.8</v>
      </c>
      <c r="K3" s="9">
        <v>4.2</v>
      </c>
      <c r="L3" s="28" t="s">
        <v>34</v>
      </c>
      <c r="M3" s="31"/>
      <c r="N3" s="31"/>
      <c r="O3" s="30"/>
      <c r="P3" s="31"/>
      <c r="Q3" s="31"/>
      <c r="R3" s="31"/>
      <c r="S3" s="31"/>
      <c r="T3" s="31"/>
      <c r="U3" s="31"/>
      <c r="V3" s="31"/>
      <c r="W3" s="31"/>
      <c r="X3" s="5" t="s">
        <v>40</v>
      </c>
      <c r="Y3" s="36">
        <v>10000</v>
      </c>
      <c r="Z3" s="47"/>
      <c r="AA3" s="6">
        <f>3600/E3*C3*22</f>
        <v>1440</v>
      </c>
    </row>
    <row r="4" spans="1:27" s="7" customFormat="1" ht="22.15" customHeight="1">
      <c r="A4" s="5"/>
      <c r="B4" s="8">
        <v>3218</v>
      </c>
      <c r="C4" s="9">
        <v>1</v>
      </c>
      <c r="D4" s="9" t="s">
        <v>29</v>
      </c>
      <c r="E4" s="10">
        <v>55</v>
      </c>
      <c r="F4" s="10" t="s">
        <v>30</v>
      </c>
      <c r="G4" s="23" t="s">
        <v>31</v>
      </c>
      <c r="H4" s="25" t="s">
        <v>57</v>
      </c>
      <c r="I4" s="12" t="s">
        <v>5</v>
      </c>
      <c r="J4" s="9">
        <v>236.8</v>
      </c>
      <c r="K4" s="9">
        <v>4.2</v>
      </c>
      <c r="L4" s="28" t="s">
        <v>34</v>
      </c>
      <c r="M4" s="31"/>
      <c r="N4" s="31"/>
      <c r="O4" s="30"/>
      <c r="P4" s="31"/>
      <c r="Q4" s="31"/>
      <c r="R4" s="31"/>
      <c r="S4" s="31"/>
      <c r="T4" s="31"/>
      <c r="U4" s="31"/>
      <c r="V4" s="31"/>
      <c r="W4" s="31"/>
      <c r="X4" s="5" t="s">
        <v>40</v>
      </c>
      <c r="Y4" s="36">
        <v>10000</v>
      </c>
      <c r="Z4" s="48"/>
      <c r="AA4" s="6">
        <f>3600/E4*C4*22</f>
        <v>1440</v>
      </c>
    </row>
    <row r="5" spans="1:27" s="7" customFormat="1" ht="22.15" customHeight="1">
      <c r="A5" s="5">
        <v>2</v>
      </c>
      <c r="B5" s="14">
        <v>3219</v>
      </c>
      <c r="C5" s="9">
        <v>1</v>
      </c>
      <c r="D5" s="9" t="s">
        <v>29</v>
      </c>
      <c r="E5" s="10">
        <v>55</v>
      </c>
      <c r="F5" s="10" t="s">
        <v>30</v>
      </c>
      <c r="G5" s="23" t="s">
        <v>31</v>
      </c>
      <c r="H5" s="25" t="s">
        <v>32</v>
      </c>
      <c r="I5" s="12" t="s">
        <v>6</v>
      </c>
      <c r="J5" s="9">
        <v>236.8</v>
      </c>
      <c r="K5" s="9">
        <v>4.2</v>
      </c>
      <c r="L5" s="28" t="s">
        <v>34</v>
      </c>
      <c r="M5" s="31"/>
      <c r="N5" s="31"/>
      <c r="O5" s="30"/>
      <c r="P5" s="31"/>
      <c r="Q5" s="31"/>
      <c r="R5" s="31"/>
      <c r="S5" s="31"/>
      <c r="T5" s="31"/>
      <c r="U5" s="31"/>
      <c r="V5" s="31"/>
      <c r="W5" s="31"/>
      <c r="X5" s="5" t="s">
        <v>40</v>
      </c>
      <c r="Y5" s="36">
        <v>10000</v>
      </c>
      <c r="Z5" s="46" t="s">
        <v>39</v>
      </c>
      <c r="AA5" s="6">
        <f>3600/E5*C5*22</f>
        <v>1440</v>
      </c>
    </row>
    <row r="6" spans="1:27" s="7" customFormat="1" ht="22.15" customHeight="1">
      <c r="A6" s="5"/>
      <c r="B6" s="8">
        <v>3219</v>
      </c>
      <c r="C6" s="9">
        <v>1</v>
      </c>
      <c r="D6" s="9" t="s">
        <v>29</v>
      </c>
      <c r="E6" s="10">
        <v>55</v>
      </c>
      <c r="F6" s="10" t="s">
        <v>30</v>
      </c>
      <c r="G6" s="23" t="s">
        <v>31</v>
      </c>
      <c r="H6" s="25" t="s">
        <v>57</v>
      </c>
      <c r="I6" s="15" t="s">
        <v>5</v>
      </c>
      <c r="J6" s="9">
        <v>236.8</v>
      </c>
      <c r="K6" s="9">
        <v>4.2</v>
      </c>
      <c r="L6" s="28" t="s">
        <v>34</v>
      </c>
      <c r="M6" s="31"/>
      <c r="N6" s="31"/>
      <c r="O6" s="37"/>
      <c r="P6" s="31"/>
      <c r="Q6" s="31"/>
      <c r="R6" s="31"/>
      <c r="S6" s="31"/>
      <c r="T6" s="31"/>
      <c r="U6" s="31"/>
      <c r="V6" s="31"/>
      <c r="W6" s="31"/>
      <c r="X6" s="5" t="s">
        <v>40</v>
      </c>
      <c r="Y6" s="36">
        <v>10000</v>
      </c>
      <c r="Z6" s="48"/>
      <c r="AA6" s="6">
        <f>3600/E6*C6*22</f>
        <v>1440</v>
      </c>
    </row>
    <row r="7" spans="1:27" s="20" customFormat="1" ht="22.15" customHeight="1">
      <c r="A7" s="16">
        <v>3</v>
      </c>
      <c r="B7" s="17">
        <v>2933</v>
      </c>
      <c r="C7" s="13">
        <v>1</v>
      </c>
      <c r="D7" s="9" t="s">
        <v>41</v>
      </c>
      <c r="E7" s="13">
        <v>55</v>
      </c>
      <c r="F7" s="10" t="s">
        <v>42</v>
      </c>
      <c r="G7" s="24" t="s">
        <v>43</v>
      </c>
      <c r="H7" s="25" t="s">
        <v>44</v>
      </c>
      <c r="I7" s="18" t="s">
        <v>45</v>
      </c>
      <c r="J7" s="13">
        <v>94.4</v>
      </c>
      <c r="K7" s="13">
        <v>14.33</v>
      </c>
      <c r="L7" s="5" t="s">
        <v>46</v>
      </c>
      <c r="M7" s="38">
        <f t="shared" ref="M7" si="0">((154.4+10)/3600*E7/C7)*1.13+O7</f>
        <v>3.0881833333333333</v>
      </c>
      <c r="N7" s="38">
        <f t="shared" ref="N7" si="1">((176.4+10)/3600*E7/C7)*1.13+O7</f>
        <v>3.4679888888888883</v>
      </c>
      <c r="O7" s="39">
        <f>360/(3600/E7*22)</f>
        <v>0.25</v>
      </c>
      <c r="P7" s="40"/>
      <c r="Q7" s="40"/>
      <c r="R7" s="40"/>
      <c r="S7" s="41">
        <v>3.22</v>
      </c>
      <c r="T7" s="42">
        <v>3.17</v>
      </c>
      <c r="U7" s="43"/>
      <c r="V7" s="44"/>
      <c r="W7" s="44"/>
      <c r="X7" s="44"/>
      <c r="Y7" s="44"/>
      <c r="Z7" s="19" t="s">
        <v>47</v>
      </c>
    </row>
    <row r="8" spans="1:27" s="7" customFormat="1" ht="22.15" customHeight="1">
      <c r="A8" s="5">
        <v>4</v>
      </c>
      <c r="B8" s="17">
        <v>2934</v>
      </c>
      <c r="C8" s="13">
        <v>1</v>
      </c>
      <c r="D8" s="9" t="s">
        <v>48</v>
      </c>
      <c r="E8" s="13">
        <v>50</v>
      </c>
      <c r="F8" s="10" t="s">
        <v>49</v>
      </c>
      <c r="G8" s="24" t="s">
        <v>50</v>
      </c>
      <c r="H8" s="25" t="s">
        <v>51</v>
      </c>
      <c r="I8" s="18" t="s">
        <v>52</v>
      </c>
      <c r="J8" s="13">
        <v>244.4</v>
      </c>
      <c r="K8" s="13">
        <v>0</v>
      </c>
      <c r="L8" s="5" t="s">
        <v>53</v>
      </c>
      <c r="M8" s="29">
        <f>((154.4+10)/3600*E8/C8)*1.13+O8</f>
        <v>2.8074393939393936</v>
      </c>
      <c r="N8" s="29">
        <f>((176.4+10)/3600*E8/C8)*1.13+O8</f>
        <v>3.1527171717171716</v>
      </c>
      <c r="O8" s="45">
        <f>360/(3600/E8*22)</f>
        <v>0.22727272727272727</v>
      </c>
      <c r="P8" s="21"/>
      <c r="Q8" s="21"/>
      <c r="R8" s="31"/>
      <c r="S8" s="41">
        <v>2.95</v>
      </c>
      <c r="T8" s="42">
        <v>2.9</v>
      </c>
      <c r="U8" s="31"/>
      <c r="V8" s="34" t="s">
        <v>54</v>
      </c>
      <c r="W8" s="33" t="s">
        <v>36</v>
      </c>
      <c r="X8" s="5" t="s">
        <v>55</v>
      </c>
      <c r="Y8" s="36">
        <v>10000</v>
      </c>
      <c r="Z8" s="22" t="s">
        <v>56</v>
      </c>
      <c r="AA8" s="6">
        <f>3600/E8*C8*22</f>
        <v>1584</v>
      </c>
    </row>
  </sheetData>
  <mergeCells count="2">
    <mergeCell ref="Z2:Z4"/>
    <mergeCell ref="Z5:Z6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2020-07-24T00:31:23Z</dcterms:modified>
</cp:coreProperties>
</file>