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0.5.15" sheetId="1" r:id="rId1"/>
    <sheet name="臻泽回复" sheetId="3" r:id="rId2"/>
    <sheet name="茁腾回复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3" i="1"/>
  <c r="J2" i="1"/>
  <c r="J6" i="1" l="1"/>
  <c r="J10" i="1" l="1"/>
  <c r="J9" i="1"/>
  <c r="J8" i="1"/>
  <c r="J7" i="1"/>
</calcChain>
</file>

<file path=xl/comments1.xml><?xml version="1.0" encoding="utf-8"?>
<comments xmlns="http://schemas.openxmlformats.org/spreadsheetml/2006/main">
  <authors>
    <author>作者</author>
  </authors>
  <commentList>
    <comment ref="I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原为A 版 </t>
        </r>
      </text>
    </comment>
    <comment ref="I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原为B 版</t>
        </r>
      </text>
    </comment>
    <comment ref="J6" authorId="0" shapeId="0">
      <text>
        <r>
          <rPr>
            <b/>
            <sz val="9"/>
            <color indexed="81"/>
            <rFont val="宋体"/>
            <family val="3"/>
            <charset val="134"/>
          </rPr>
          <t>0.03元/1人人工费*2 共3人作业0.16元/PCS 如下截图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<sst xmlns="http://schemas.openxmlformats.org/spreadsheetml/2006/main" count="130" uniqueCount="112">
  <si>
    <t>序号</t>
    <phoneticPr fontId="2" type="noConversion"/>
  </si>
  <si>
    <t>模號</t>
    <phoneticPr fontId="5" type="noConversion"/>
  </si>
  <si>
    <t>穴數</t>
    <phoneticPr fontId="5" type="noConversion"/>
  </si>
  <si>
    <t>噸位</t>
    <phoneticPr fontId="5" type="noConversion"/>
  </si>
  <si>
    <t>週期</t>
    <phoneticPr fontId="5" type="noConversion"/>
  </si>
  <si>
    <t>客戶</t>
    <phoneticPr fontId="5" type="noConversion"/>
  </si>
  <si>
    <t>機種</t>
    <phoneticPr fontId="5" type="noConversion"/>
  </si>
  <si>
    <t>品名</t>
  </si>
  <si>
    <t>品號</t>
  </si>
  <si>
    <t>產品單重(G)</t>
    <phoneticPr fontId="5" type="noConversion"/>
  </si>
  <si>
    <t>水口單重(G)</t>
    <phoneticPr fontId="5" type="noConversion"/>
  </si>
  <si>
    <t>材料</t>
    <phoneticPr fontId="5" type="noConversion"/>
  </si>
  <si>
    <t>模具尺寸</t>
    <phoneticPr fontId="5" type="noConversion"/>
  </si>
  <si>
    <t>标准用人</t>
    <phoneticPr fontId="2" type="noConversion"/>
  </si>
  <si>
    <t>实际用人</t>
    <phoneticPr fontId="2" type="noConversion"/>
  </si>
  <si>
    <t>委外廠商</t>
  </si>
  <si>
    <t>后工序</t>
    <phoneticPr fontId="5" type="noConversion"/>
  </si>
  <si>
    <t>生产需用专用治具及设备</t>
    <phoneticPr fontId="2" type="noConversion"/>
  </si>
  <si>
    <t>测量专用治具</t>
    <phoneticPr fontId="2" type="noConversion"/>
  </si>
  <si>
    <t>模具可外发时间</t>
    <phoneticPr fontId="2" type="noConversion"/>
  </si>
  <si>
    <t>Forecast /月</t>
    <phoneticPr fontId="2" type="noConversion"/>
  </si>
  <si>
    <t>备注</t>
    <phoneticPr fontId="5" type="noConversion"/>
  </si>
  <si>
    <t>800519053338</t>
    <phoneticPr fontId="2" type="noConversion"/>
  </si>
  <si>
    <t>100T</t>
    <phoneticPr fontId="2" type="noConversion"/>
  </si>
  <si>
    <t>群光</t>
    <phoneticPr fontId="2" type="noConversion"/>
  </si>
  <si>
    <t xml:space="preserve">MCR1908 </t>
    <phoneticPr fontId="2" type="noConversion"/>
  </si>
  <si>
    <t>LED LENS</t>
    <phoneticPr fontId="2" type="noConversion"/>
  </si>
  <si>
    <t>PC_SABIC_141R-111/半透明(扩散剂0.1%)</t>
    <phoneticPr fontId="2" type="noConversion"/>
  </si>
  <si>
    <t>800519053334</t>
    <phoneticPr fontId="2" type="noConversion"/>
  </si>
  <si>
    <t>150T</t>
    <phoneticPr fontId="2" type="noConversion"/>
  </si>
  <si>
    <t>群光</t>
    <phoneticPr fontId="2" type="noConversion"/>
  </si>
  <si>
    <t xml:space="preserve">SCROLLER ROLLER </t>
    <phoneticPr fontId="2" type="noConversion"/>
  </si>
  <si>
    <t>PC_SABIC_141R-111_CLEAR</t>
    <phoneticPr fontId="2" type="noConversion"/>
  </si>
  <si>
    <t>800519053341</t>
    <phoneticPr fontId="2" type="noConversion"/>
  </si>
  <si>
    <t>100T</t>
    <phoneticPr fontId="2" type="noConversion"/>
  </si>
  <si>
    <t>ON OFF SWITCH</t>
    <phoneticPr fontId="2" type="noConversion"/>
  </si>
  <si>
    <t>101340005012C</t>
    <phoneticPr fontId="2" type="noConversion"/>
  </si>
  <si>
    <t>ABS_TAIRILAC_AG15A1/TITAN_GRAY_FR3002</t>
    <phoneticPr fontId="2" type="noConversion"/>
  </si>
  <si>
    <t>800519053333</t>
    <phoneticPr fontId="2" type="noConversion"/>
  </si>
  <si>
    <t>4+4</t>
    <phoneticPr fontId="2" type="noConversion"/>
  </si>
  <si>
    <t xml:space="preserve">MCR1908 </t>
    <phoneticPr fontId="2" type="noConversion"/>
  </si>
  <si>
    <t xml:space="preserve">SIDE BUTTON DOWN/SIDE BUTTON UP
 </t>
    <phoneticPr fontId="2" type="noConversion"/>
  </si>
  <si>
    <t>0.7/0.8</t>
    <phoneticPr fontId="2" type="noConversion"/>
  </si>
  <si>
    <t>ABS_TAIRILAC_AG15A1/TITAN_GRAY_FR3002</t>
    <phoneticPr fontId="2" type="noConversion"/>
  </si>
  <si>
    <t>813800018372</t>
    <phoneticPr fontId="2" type="noConversion"/>
  </si>
  <si>
    <t>2+2</t>
    <phoneticPr fontId="2" type="noConversion"/>
  </si>
  <si>
    <t>80T</t>
    <phoneticPr fontId="2" type="noConversion"/>
  </si>
  <si>
    <t>汇亿</t>
    <phoneticPr fontId="2" type="noConversion"/>
  </si>
  <si>
    <t>CS1602</t>
    <phoneticPr fontId="2" type="noConversion"/>
  </si>
  <si>
    <t>左头带下盖/右头带下盖</t>
    <phoneticPr fontId="2" type="noConversion"/>
  </si>
  <si>
    <t>145356138004AR/145356138005AR</t>
    <phoneticPr fontId="2" type="noConversion"/>
  </si>
  <si>
    <t>3.51/3.51</t>
    <phoneticPr fontId="2" type="noConversion"/>
  </si>
  <si>
    <t>PC_ABS_TAIRILAC_AC2300_BLACK</t>
    <phoneticPr fontId="2" type="noConversion"/>
  </si>
  <si>
    <t>813800018380</t>
    <phoneticPr fontId="2" type="noConversion"/>
  </si>
  <si>
    <t>50T</t>
    <phoneticPr fontId="2" type="noConversion"/>
  </si>
  <si>
    <t>汇亿</t>
    <phoneticPr fontId="2" type="noConversion"/>
  </si>
  <si>
    <t xml:space="preserve">按键 </t>
    <phoneticPr fontId="2" type="noConversion"/>
  </si>
  <si>
    <t>145356138016AR</t>
    <phoneticPr fontId="2" type="noConversion"/>
  </si>
  <si>
    <t>ABS_CHIMEI_PA757_BLACK</t>
    <phoneticPr fontId="2" type="noConversion"/>
  </si>
  <si>
    <t>813800018375</t>
    <phoneticPr fontId="2" type="noConversion"/>
  </si>
  <si>
    <t>支臂盖</t>
    <phoneticPr fontId="2" type="noConversion"/>
  </si>
  <si>
    <t>145356138006AR</t>
    <phoneticPr fontId="2" type="noConversion"/>
  </si>
  <si>
    <t>PC_ABS_TAIRILAC_AC2300_BLACK</t>
    <phoneticPr fontId="2" type="noConversion"/>
  </si>
  <si>
    <t>813800018371</t>
    <phoneticPr fontId="2" type="noConversion"/>
  </si>
  <si>
    <t>汇亿</t>
    <phoneticPr fontId="2" type="noConversion"/>
  </si>
  <si>
    <t>头带垫棉固定座</t>
    <phoneticPr fontId="2" type="noConversion"/>
  </si>
  <si>
    <t>145356138003AR</t>
    <phoneticPr fontId="2" type="noConversion"/>
  </si>
  <si>
    <t>813800018379</t>
    <phoneticPr fontId="2" type="noConversion"/>
  </si>
  <si>
    <t>4+4</t>
    <phoneticPr fontId="2" type="noConversion"/>
  </si>
  <si>
    <t>CS1602</t>
    <phoneticPr fontId="2" type="noConversion"/>
  </si>
  <si>
    <t>麦克风上盖/麦克风下盖</t>
    <phoneticPr fontId="2" type="noConversion"/>
  </si>
  <si>
    <t>145356138014AR/145356138015AR</t>
    <phoneticPr fontId="2" type="noConversion"/>
  </si>
  <si>
    <t>0.33/0.27</t>
    <phoneticPr fontId="2" type="noConversion"/>
  </si>
  <si>
    <t>ABS_CHIMEI_PA757_BLACK</t>
    <phoneticPr fontId="2" type="noConversion"/>
  </si>
  <si>
    <t>811218093240</t>
    <phoneticPr fontId="2" type="noConversion"/>
  </si>
  <si>
    <t>正崴</t>
    <phoneticPr fontId="2" type="noConversion"/>
  </si>
  <si>
    <t xml:space="preserve">TEXAS </t>
    <phoneticPr fontId="2" type="noConversion"/>
  </si>
  <si>
    <t>HANDLE OUTER R</t>
    <phoneticPr fontId="2" type="noConversion"/>
  </si>
  <si>
    <t>外发全康打样多次NG退回厂内生产，外发全康打样时NG工程也有现场协助几次调试NG退回，最终邹副理有发邮件建议此四套厂内生产。3201#3202#3240#3241#</t>
    <phoneticPr fontId="12" type="noConversion"/>
  </si>
  <si>
    <t>PC_CHIMEI_122半透明</t>
    <phoneticPr fontId="2" type="noConversion"/>
  </si>
  <si>
    <t>FX-340-011</t>
    <phoneticPr fontId="2" type="noConversion"/>
  </si>
  <si>
    <t>无</t>
    <phoneticPr fontId="2" type="noConversion"/>
  </si>
  <si>
    <t>FX-340-013/014</t>
    <phoneticPr fontId="2" type="noConversion"/>
  </si>
  <si>
    <t>FX-356-003/004</t>
    <phoneticPr fontId="2" type="noConversion"/>
  </si>
  <si>
    <t>FX-356-018</t>
    <phoneticPr fontId="2" type="noConversion"/>
  </si>
  <si>
    <t>FX-356-005</t>
    <phoneticPr fontId="2" type="noConversion"/>
  </si>
  <si>
    <t>FX-356-002</t>
    <phoneticPr fontId="2" type="noConversion"/>
  </si>
  <si>
    <t>FX-356-016/017</t>
    <phoneticPr fontId="2" type="noConversion"/>
  </si>
  <si>
    <t>FX-319-031</t>
    <phoneticPr fontId="2" type="noConversion"/>
  </si>
  <si>
    <t>350*550*356</t>
  </si>
  <si>
    <t>400*650*426</t>
  </si>
  <si>
    <t>250*350*261</t>
  </si>
  <si>
    <t>250*350*286</t>
  </si>
  <si>
    <t>300*330*207</t>
  </si>
  <si>
    <t>270*280*220</t>
  </si>
  <si>
    <t>250*330*207</t>
  </si>
  <si>
    <t>270*280*310</t>
  </si>
  <si>
    <t>250*250*220</t>
  </si>
  <si>
    <t>400*400*360.5</t>
  </si>
  <si>
    <t>101340005003B/101340005004B</t>
    <phoneticPr fontId="2" type="noConversion"/>
  </si>
  <si>
    <t>101340005005B</t>
    <phoneticPr fontId="2" type="noConversion"/>
  </si>
  <si>
    <t>227319010213A</t>
    <phoneticPr fontId="2" type="noConversion"/>
  </si>
  <si>
    <t>顶钧新费含税价13%</t>
    <phoneticPr fontId="2" type="noConversion"/>
  </si>
  <si>
    <t>臻泽</t>
    <phoneticPr fontId="2" type="noConversion"/>
  </si>
  <si>
    <t>茁腾</t>
    <phoneticPr fontId="2" type="noConversion"/>
  </si>
  <si>
    <t>茁腾回复可按顶钧单价承接8380#8375#8371# 三套模</t>
    <phoneticPr fontId="2" type="noConversion"/>
  </si>
  <si>
    <t>臻泽改茁腾</t>
    <phoneticPr fontId="2" type="noConversion"/>
  </si>
  <si>
    <t>转臻泽 原茁腾0.075</t>
    <phoneticPr fontId="2" type="noConversion"/>
  </si>
  <si>
    <t>101340005009B</t>
    <phoneticPr fontId="2" type="noConversion"/>
  </si>
  <si>
    <t>茁腾（已核过价）</t>
    <phoneticPr fontId="12" type="noConversion"/>
  </si>
  <si>
    <t>茁腾（已核过价）</t>
    <phoneticPr fontId="12" type="noConversion"/>
  </si>
  <si>
    <t>茁腾（已核过价）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</si>
</sst>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00000"/>
    <numFmt numFmtId="178" formatCode="0.000_);[Red]\(0.000\)"/>
    <numFmt numFmtId="179" formatCode="0.00_);[Red]\(0.00\)"/>
  </numFmts>
  <fonts count="18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6"/>
    </font>
    <font>
      <sz val="8"/>
      <color indexed="8"/>
      <name val="楷体"/>
      <family val="3"/>
      <charset val="134"/>
    </font>
    <font>
      <sz val="9"/>
      <name val="等线"/>
      <family val="2"/>
      <charset val="136"/>
      <scheme val="minor"/>
    </font>
    <font>
      <sz val="8"/>
      <color theme="1"/>
      <name val="楷体"/>
      <family val="3"/>
      <charset val="134"/>
    </font>
    <font>
      <sz val="9"/>
      <color theme="1"/>
      <name val="楷体"/>
      <family val="3"/>
      <charset val="134"/>
    </font>
    <font>
      <sz val="9"/>
      <name val="楷体"/>
      <family val="3"/>
      <charset val="134"/>
    </font>
    <font>
      <sz val="12"/>
      <name val="宋体"/>
      <family val="3"/>
      <charset val="136"/>
    </font>
    <font>
      <sz val="8"/>
      <name val="宋体"/>
      <family val="3"/>
      <charset val="134"/>
    </font>
    <font>
      <sz val="10"/>
      <color rgb="FF000000"/>
      <name val="楷体"/>
      <family val="3"/>
      <charset val="134"/>
    </font>
    <font>
      <sz val="9"/>
      <name val="宋体"/>
      <family val="3"/>
      <charset val="134"/>
    </font>
    <font>
      <sz val="10"/>
      <color theme="1"/>
      <name val="楷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2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vertical="center" wrapText="1"/>
    </xf>
    <xf numFmtId="177" fontId="4" fillId="2" borderId="1" xfId="1" applyNumberFormat="1" applyFont="1" applyFill="1" applyBorder="1" applyAlignment="1">
      <alignment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/>
    <xf numFmtId="0" fontId="7" fillId="2" borderId="2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10" fillId="2" borderId="1" xfId="2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/>
    <xf numFmtId="0" fontId="7" fillId="0" borderId="2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8" fontId="17" fillId="0" borderId="1" xfId="3" applyNumberFormat="1" applyFont="1" applyFill="1" applyBorder="1" applyAlignment="1">
      <alignment horizontal="left" vertical="center"/>
    </xf>
    <xf numFmtId="179" fontId="17" fillId="0" borderId="1" xfId="3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</cellXfs>
  <cellStyles count="4">
    <cellStyle name="常规" xfId="0" builtinId="0"/>
    <cellStyle name="一般 3" xfId="1"/>
    <cellStyle name="一般 5" xfId="3"/>
    <cellStyle name="一般_Mibtech Tooling List_08062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23</xdr:row>
      <xdr:rowOff>161924</xdr:rowOff>
    </xdr:from>
    <xdr:to>
      <xdr:col>18</xdr:col>
      <xdr:colOff>274511</xdr:colOff>
      <xdr:row>54</xdr:row>
      <xdr:rowOff>171450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669" b="16768"/>
        <a:stretch/>
      </xdr:blipFill>
      <xdr:spPr>
        <a:xfrm>
          <a:off x="57150" y="6896099"/>
          <a:ext cx="13714286" cy="56197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133350</xdr:rowOff>
    </xdr:from>
    <xdr:to>
      <xdr:col>18</xdr:col>
      <xdr:colOff>217361</xdr:colOff>
      <xdr:row>24</xdr:row>
      <xdr:rowOff>76200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557" b="55662"/>
        <a:stretch/>
      </xdr:blipFill>
      <xdr:spPr>
        <a:xfrm>
          <a:off x="0" y="4695825"/>
          <a:ext cx="13714286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114300</xdr:rowOff>
    </xdr:from>
    <xdr:to>
      <xdr:col>15</xdr:col>
      <xdr:colOff>142875</xdr:colOff>
      <xdr:row>39</xdr:row>
      <xdr:rowOff>152400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113" r="23949" b="4321"/>
        <a:stretch/>
      </xdr:blipFill>
      <xdr:spPr>
        <a:xfrm>
          <a:off x="0" y="476250"/>
          <a:ext cx="10429875" cy="6734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19</xdr:col>
      <xdr:colOff>684086</xdr:colOff>
      <xdr:row>31</xdr:row>
      <xdr:rowOff>114300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780" b="20213"/>
        <a:stretch/>
      </xdr:blipFill>
      <xdr:spPr>
        <a:xfrm>
          <a:off x="0" y="409575"/>
          <a:ext cx="13714286" cy="531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"/>
  <sheetViews>
    <sheetView tabSelected="1" workbookViewId="0">
      <selection activeCell="M11" sqref="M11"/>
    </sheetView>
  </sheetViews>
  <sheetFormatPr defaultRowHeight="14.25"/>
  <cols>
    <col min="1" max="1" width="6.625" style="34" customWidth="1"/>
    <col min="2" max="2" width="12" style="35" customWidth="1"/>
    <col min="3" max="3" width="6" style="34" customWidth="1"/>
    <col min="4" max="4" width="6.375" style="34" customWidth="1"/>
    <col min="5" max="5" width="9" style="34"/>
    <col min="6" max="6" width="0" style="34" hidden="1" customWidth="1"/>
    <col min="7" max="7" width="8.875" style="34" customWidth="1"/>
    <col min="8" max="8" width="19.25" style="8" customWidth="1"/>
    <col min="9" max="9" width="18" style="8" customWidth="1"/>
    <col min="10" max="10" width="11.625" style="8" customWidth="1"/>
    <col min="11" max="12" width="8.75" style="8" hidden="1" customWidth="1"/>
    <col min="13" max="13" width="15" style="8" customWidth="1"/>
    <col min="14" max="14" width="23.25" style="8" customWidth="1"/>
    <col min="15" max="15" width="14.125" style="8" customWidth="1"/>
    <col min="16" max="16" width="9" style="34"/>
    <col min="17" max="20" width="9" style="8"/>
    <col min="21" max="21" width="11.375" style="8" customWidth="1"/>
    <col min="22" max="16384" width="9" style="8"/>
  </cols>
  <sheetData>
    <row r="1" spans="1:24" ht="31.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102</v>
      </c>
      <c r="K1" s="5" t="s">
        <v>9</v>
      </c>
      <c r="L1" s="6" t="s">
        <v>10</v>
      </c>
      <c r="M1" s="6"/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7" t="s">
        <v>21</v>
      </c>
    </row>
    <row r="2" spans="1:24" s="20" customFormat="1" ht="22.5">
      <c r="A2" s="9">
        <v>1</v>
      </c>
      <c r="B2" s="10" t="s">
        <v>22</v>
      </c>
      <c r="C2" s="11">
        <v>8</v>
      </c>
      <c r="D2" s="12" t="s">
        <v>23</v>
      </c>
      <c r="E2" s="11">
        <v>25</v>
      </c>
      <c r="F2" s="13" t="s">
        <v>24</v>
      </c>
      <c r="G2" s="14" t="s">
        <v>25</v>
      </c>
      <c r="H2" s="14" t="s">
        <v>26</v>
      </c>
      <c r="I2" s="15" t="s">
        <v>108</v>
      </c>
      <c r="J2" s="36">
        <f>(52.9/3600*E2/C2)*1.13</f>
        <v>5.1889756944444435E-2</v>
      </c>
      <c r="K2" s="16">
        <v>0.25</v>
      </c>
      <c r="L2" s="11">
        <v>3.75</v>
      </c>
      <c r="M2" s="15" t="s">
        <v>109</v>
      </c>
      <c r="N2" s="14" t="s">
        <v>27</v>
      </c>
      <c r="O2" s="11" t="s">
        <v>89</v>
      </c>
      <c r="P2" s="17">
        <v>1</v>
      </c>
      <c r="Q2" s="11">
        <v>1</v>
      </c>
      <c r="R2" s="11"/>
      <c r="S2" s="11"/>
      <c r="T2" s="11"/>
      <c r="U2" s="11" t="s">
        <v>80</v>
      </c>
      <c r="V2" s="18"/>
      <c r="W2" s="11">
        <v>40000</v>
      </c>
      <c r="X2" s="19"/>
    </row>
    <row r="3" spans="1:24" s="20" customFormat="1">
      <c r="A3" s="9">
        <v>2</v>
      </c>
      <c r="B3" s="10" t="s">
        <v>28</v>
      </c>
      <c r="C3" s="11">
        <v>8</v>
      </c>
      <c r="D3" s="12" t="s">
        <v>29</v>
      </c>
      <c r="E3" s="11">
        <v>28</v>
      </c>
      <c r="F3" s="13" t="s">
        <v>30</v>
      </c>
      <c r="G3" s="14" t="s">
        <v>25</v>
      </c>
      <c r="H3" s="14" t="s">
        <v>31</v>
      </c>
      <c r="I3" s="15" t="s">
        <v>100</v>
      </c>
      <c r="J3" s="36">
        <f>(68.4/3600*E3/C3)*1.13</f>
        <v>7.5145000000000003E-2</v>
      </c>
      <c r="K3" s="16">
        <v>1.34</v>
      </c>
      <c r="L3" s="11">
        <v>4.0599999999999996</v>
      </c>
      <c r="M3" s="11" t="s">
        <v>107</v>
      </c>
      <c r="N3" s="14" t="s">
        <v>32</v>
      </c>
      <c r="O3" s="11" t="s">
        <v>90</v>
      </c>
      <c r="P3" s="17">
        <v>1</v>
      </c>
      <c r="Q3" s="11">
        <v>1</v>
      </c>
      <c r="R3" s="11"/>
      <c r="S3" s="11"/>
      <c r="T3" s="11"/>
      <c r="U3" s="11" t="s">
        <v>81</v>
      </c>
      <c r="V3" s="18"/>
      <c r="W3" s="11">
        <v>40000</v>
      </c>
      <c r="X3" s="19"/>
    </row>
    <row r="4" spans="1:24" s="20" customFormat="1" ht="22.5">
      <c r="A4" s="9">
        <v>3</v>
      </c>
      <c r="B4" s="10" t="s">
        <v>33</v>
      </c>
      <c r="C4" s="11">
        <v>8</v>
      </c>
      <c r="D4" s="12" t="s">
        <v>34</v>
      </c>
      <c r="E4" s="11">
        <v>18</v>
      </c>
      <c r="F4" s="13" t="s">
        <v>30</v>
      </c>
      <c r="G4" s="14" t="s">
        <v>25</v>
      </c>
      <c r="H4" s="14" t="s">
        <v>35</v>
      </c>
      <c r="I4" s="15" t="s">
        <v>36</v>
      </c>
      <c r="J4" s="36">
        <f>(52.9/3600*E4/C4)*1.13</f>
        <v>3.7360625000000001E-2</v>
      </c>
      <c r="K4" s="16">
        <v>0.3</v>
      </c>
      <c r="L4" s="11">
        <v>0.54</v>
      </c>
      <c r="M4" s="15" t="s">
        <v>110</v>
      </c>
      <c r="N4" s="14" t="s">
        <v>37</v>
      </c>
      <c r="O4" s="11" t="s">
        <v>91</v>
      </c>
      <c r="P4" s="17">
        <v>1</v>
      </c>
      <c r="Q4" s="11">
        <v>1</v>
      </c>
      <c r="R4" s="11"/>
      <c r="S4" s="11"/>
      <c r="T4" s="11"/>
      <c r="U4" s="11" t="s">
        <v>81</v>
      </c>
      <c r="V4" s="18"/>
      <c r="W4" s="11">
        <v>40000</v>
      </c>
      <c r="X4" s="19"/>
    </row>
    <row r="5" spans="1:24" s="20" customFormat="1" ht="33.75">
      <c r="A5" s="9">
        <v>4</v>
      </c>
      <c r="B5" s="10" t="s">
        <v>38</v>
      </c>
      <c r="C5" s="11" t="s">
        <v>39</v>
      </c>
      <c r="D5" s="12" t="s">
        <v>29</v>
      </c>
      <c r="E5" s="11">
        <v>22</v>
      </c>
      <c r="F5" s="13" t="s">
        <v>24</v>
      </c>
      <c r="G5" s="14" t="s">
        <v>40</v>
      </c>
      <c r="H5" s="14" t="s">
        <v>41</v>
      </c>
      <c r="I5" s="15" t="s">
        <v>99</v>
      </c>
      <c r="J5" s="36">
        <f>((68.4/3600*E5/4)*1.13)/2</f>
        <v>5.9042499999999998E-2</v>
      </c>
      <c r="K5" s="16" t="s">
        <v>42</v>
      </c>
      <c r="L5" s="11">
        <v>2.15</v>
      </c>
      <c r="M5" s="15" t="s">
        <v>111</v>
      </c>
      <c r="N5" s="14" t="s">
        <v>43</v>
      </c>
      <c r="O5" s="11" t="s">
        <v>92</v>
      </c>
      <c r="P5" s="17">
        <v>1</v>
      </c>
      <c r="Q5" s="11">
        <v>1</v>
      </c>
      <c r="R5" s="11"/>
      <c r="S5" s="11"/>
      <c r="T5" s="11"/>
      <c r="U5" s="11" t="s">
        <v>82</v>
      </c>
      <c r="V5" s="18"/>
      <c r="W5" s="11">
        <v>40000</v>
      </c>
      <c r="X5" s="19"/>
    </row>
    <row r="6" spans="1:24" s="20" customFormat="1" ht="24">
      <c r="A6" s="9">
        <v>5</v>
      </c>
      <c r="B6" s="10" t="s">
        <v>44</v>
      </c>
      <c r="C6" s="11" t="s">
        <v>45</v>
      </c>
      <c r="D6" s="12" t="s">
        <v>46</v>
      </c>
      <c r="E6" s="11">
        <v>26</v>
      </c>
      <c r="F6" s="21" t="s">
        <v>47</v>
      </c>
      <c r="G6" s="11" t="s">
        <v>48</v>
      </c>
      <c r="H6" s="14" t="s">
        <v>49</v>
      </c>
      <c r="I6" s="15" t="s">
        <v>50</v>
      </c>
      <c r="J6" s="37">
        <f>((50.7/3600*E6/2)*1.13)/2+0.06</f>
        <v>0.16344208333333332</v>
      </c>
      <c r="K6" s="16" t="s">
        <v>51</v>
      </c>
      <c r="L6" s="11">
        <v>0.92</v>
      </c>
      <c r="M6" s="38" t="s">
        <v>103</v>
      </c>
      <c r="N6" s="14" t="s">
        <v>52</v>
      </c>
      <c r="O6" s="11" t="s">
        <v>93</v>
      </c>
      <c r="P6" s="17">
        <v>2</v>
      </c>
      <c r="Q6" s="11">
        <v>3</v>
      </c>
      <c r="R6" s="11"/>
      <c r="S6" s="11"/>
      <c r="T6" s="11"/>
      <c r="U6" s="11" t="s">
        <v>83</v>
      </c>
      <c r="V6" s="18"/>
      <c r="W6" s="11">
        <v>80000</v>
      </c>
      <c r="X6" s="19"/>
    </row>
    <row r="7" spans="1:24" s="20" customFormat="1">
      <c r="A7" s="9">
        <v>6</v>
      </c>
      <c r="B7" s="10" t="s">
        <v>53</v>
      </c>
      <c r="C7" s="11">
        <v>4</v>
      </c>
      <c r="D7" s="12" t="s">
        <v>54</v>
      </c>
      <c r="E7" s="11">
        <v>30</v>
      </c>
      <c r="F7" s="21" t="s">
        <v>55</v>
      </c>
      <c r="G7" s="11" t="s">
        <v>48</v>
      </c>
      <c r="H7" s="14" t="s">
        <v>56</v>
      </c>
      <c r="I7" s="15" t="s">
        <v>57</v>
      </c>
      <c r="J7" s="36">
        <f>(50.7/3600*E7/C7)*1.13</f>
        <v>0.11935625</v>
      </c>
      <c r="K7" s="16">
        <v>0.3</v>
      </c>
      <c r="L7" s="11">
        <v>0.3</v>
      </c>
      <c r="M7" s="38" t="s">
        <v>104</v>
      </c>
      <c r="N7" s="14" t="s">
        <v>58</v>
      </c>
      <c r="O7" s="11" t="s">
        <v>94</v>
      </c>
      <c r="P7" s="17">
        <v>1</v>
      </c>
      <c r="Q7" s="11">
        <v>1</v>
      </c>
      <c r="R7" s="11"/>
      <c r="S7" s="11"/>
      <c r="T7" s="11"/>
      <c r="U7" s="11" t="s">
        <v>84</v>
      </c>
      <c r="V7" s="18"/>
      <c r="W7" s="11">
        <v>80000</v>
      </c>
      <c r="X7" s="19"/>
    </row>
    <row r="8" spans="1:24" s="20" customFormat="1">
      <c r="A8" s="9">
        <v>7</v>
      </c>
      <c r="B8" s="10" t="s">
        <v>59</v>
      </c>
      <c r="C8" s="11">
        <v>4</v>
      </c>
      <c r="D8" s="12" t="s">
        <v>54</v>
      </c>
      <c r="E8" s="14">
        <v>30</v>
      </c>
      <c r="F8" s="21" t="s">
        <v>55</v>
      </c>
      <c r="G8" s="11" t="s">
        <v>48</v>
      </c>
      <c r="H8" s="14" t="s">
        <v>60</v>
      </c>
      <c r="I8" s="15" t="s">
        <v>61</v>
      </c>
      <c r="J8" s="36">
        <f>(50.7/3600*E8/C8)*1.13</f>
        <v>0.11935625</v>
      </c>
      <c r="K8" s="16">
        <v>0.8</v>
      </c>
      <c r="L8" s="11">
        <v>0.2</v>
      </c>
      <c r="M8" s="38" t="s">
        <v>104</v>
      </c>
      <c r="N8" s="14" t="s">
        <v>62</v>
      </c>
      <c r="O8" s="11" t="s">
        <v>95</v>
      </c>
      <c r="P8" s="17">
        <v>1</v>
      </c>
      <c r="Q8" s="11">
        <v>1</v>
      </c>
      <c r="R8" s="11"/>
      <c r="S8" s="11"/>
      <c r="T8" s="11"/>
      <c r="U8" s="11" t="s">
        <v>85</v>
      </c>
      <c r="V8" s="18"/>
      <c r="W8" s="11">
        <v>80000</v>
      </c>
      <c r="X8" s="19"/>
    </row>
    <row r="9" spans="1:24" s="20" customFormat="1">
      <c r="A9" s="9">
        <v>8</v>
      </c>
      <c r="B9" s="10" t="s">
        <v>63</v>
      </c>
      <c r="C9" s="11">
        <v>2</v>
      </c>
      <c r="D9" s="12" t="s">
        <v>54</v>
      </c>
      <c r="E9" s="11">
        <v>24</v>
      </c>
      <c r="F9" s="21" t="s">
        <v>64</v>
      </c>
      <c r="G9" s="11" t="s">
        <v>48</v>
      </c>
      <c r="H9" s="14" t="s">
        <v>65</v>
      </c>
      <c r="I9" s="15" t="s">
        <v>66</v>
      </c>
      <c r="J9" s="36">
        <f>(50.7/3600*E9/C9)*1.13</f>
        <v>0.19097</v>
      </c>
      <c r="K9" s="16">
        <v>5.38</v>
      </c>
      <c r="L9" s="11">
        <v>1.92</v>
      </c>
      <c r="M9" s="38" t="s">
        <v>106</v>
      </c>
      <c r="N9" s="14" t="s">
        <v>58</v>
      </c>
      <c r="O9" s="11" t="s">
        <v>96</v>
      </c>
      <c r="P9" s="17">
        <v>1</v>
      </c>
      <c r="Q9" s="11">
        <v>1</v>
      </c>
      <c r="R9" s="11"/>
      <c r="S9" s="11"/>
      <c r="T9" s="11"/>
      <c r="U9" s="11" t="s">
        <v>86</v>
      </c>
      <c r="V9" s="18"/>
      <c r="W9" s="11">
        <v>80000</v>
      </c>
      <c r="X9" s="19"/>
    </row>
    <row r="10" spans="1:24" s="20" customFormat="1" ht="24">
      <c r="A10" s="9">
        <v>9</v>
      </c>
      <c r="B10" s="22" t="s">
        <v>67</v>
      </c>
      <c r="C10" s="11" t="s">
        <v>68</v>
      </c>
      <c r="D10" s="12" t="s">
        <v>54</v>
      </c>
      <c r="E10" s="11">
        <v>25</v>
      </c>
      <c r="F10" s="21" t="s">
        <v>64</v>
      </c>
      <c r="G10" s="11" t="s">
        <v>69</v>
      </c>
      <c r="H10" s="14" t="s">
        <v>70</v>
      </c>
      <c r="I10" s="15" t="s">
        <v>71</v>
      </c>
      <c r="J10" s="36">
        <f>((50.7/3600*E10/4)*1.13)/2</f>
        <v>4.9731770833333334E-2</v>
      </c>
      <c r="K10" s="16" t="s">
        <v>72</v>
      </c>
      <c r="L10" s="11">
        <v>0.3</v>
      </c>
      <c r="M10" s="38" t="s">
        <v>103</v>
      </c>
      <c r="N10" s="14" t="s">
        <v>73</v>
      </c>
      <c r="O10" s="11" t="s">
        <v>97</v>
      </c>
      <c r="P10" s="17">
        <v>1</v>
      </c>
      <c r="Q10" s="11">
        <v>1</v>
      </c>
      <c r="R10" s="11"/>
      <c r="S10" s="11"/>
      <c r="T10" s="11"/>
      <c r="U10" s="11" t="s">
        <v>87</v>
      </c>
      <c r="V10" s="18"/>
      <c r="W10" s="11">
        <v>80000</v>
      </c>
      <c r="X10" s="19"/>
    </row>
    <row r="11" spans="1:24" s="20" customFormat="1" ht="144">
      <c r="A11" s="9">
        <v>10</v>
      </c>
      <c r="B11" s="10" t="s">
        <v>74</v>
      </c>
      <c r="C11" s="11">
        <v>2</v>
      </c>
      <c r="D11" s="12" t="s">
        <v>29</v>
      </c>
      <c r="E11" s="11">
        <v>28</v>
      </c>
      <c r="F11" s="21" t="s">
        <v>75</v>
      </c>
      <c r="G11" s="21" t="s">
        <v>76</v>
      </c>
      <c r="H11" s="14" t="s">
        <v>77</v>
      </c>
      <c r="I11" s="15" t="s">
        <v>101</v>
      </c>
      <c r="J11" s="15" t="s">
        <v>78</v>
      </c>
      <c r="K11" s="16">
        <v>13.95</v>
      </c>
      <c r="L11" s="11">
        <v>2.44</v>
      </c>
      <c r="M11" s="11"/>
      <c r="N11" s="14" t="s">
        <v>79</v>
      </c>
      <c r="O11" s="11" t="s">
        <v>98</v>
      </c>
      <c r="P11" s="17">
        <v>1</v>
      </c>
      <c r="Q11" s="11"/>
      <c r="R11" s="11"/>
      <c r="S11" s="11"/>
      <c r="T11" s="11"/>
      <c r="U11" s="11" t="s">
        <v>88</v>
      </c>
      <c r="V11" s="18"/>
      <c r="W11" s="11"/>
      <c r="X11" s="19"/>
    </row>
    <row r="12" spans="1:24" s="20" customFormat="1">
      <c r="A12" s="9"/>
      <c r="B12" s="10"/>
      <c r="C12" s="11"/>
      <c r="D12" s="12"/>
      <c r="E12" s="11"/>
      <c r="F12" s="13"/>
      <c r="G12" s="11"/>
      <c r="H12" s="14"/>
      <c r="I12" s="15"/>
      <c r="J12" s="15"/>
      <c r="K12" s="16"/>
      <c r="L12" s="11"/>
      <c r="M12" s="11"/>
      <c r="N12" s="14"/>
      <c r="O12" s="11"/>
      <c r="P12" s="17"/>
      <c r="Q12" s="11"/>
      <c r="R12" s="11"/>
      <c r="S12" s="11"/>
      <c r="T12" s="11"/>
      <c r="U12" s="11"/>
      <c r="V12" s="18"/>
      <c r="W12" s="11"/>
      <c r="X12" s="19"/>
    </row>
    <row r="13" spans="1:24">
      <c r="A13" s="23"/>
      <c r="B13" s="24"/>
      <c r="C13" s="25"/>
      <c r="D13" s="26"/>
      <c r="E13" s="25"/>
      <c r="F13" s="27"/>
      <c r="G13" s="25"/>
      <c r="H13" s="28"/>
      <c r="I13" s="29"/>
      <c r="J13" s="29"/>
      <c r="K13" s="30"/>
      <c r="L13" s="25"/>
      <c r="M13" s="25"/>
      <c r="N13" s="28"/>
      <c r="O13" s="25"/>
      <c r="P13" s="31"/>
      <c r="Q13" s="25"/>
      <c r="R13" s="25"/>
      <c r="S13" s="25"/>
      <c r="T13" s="25"/>
      <c r="U13" s="25"/>
      <c r="V13" s="32"/>
      <c r="W13" s="25"/>
      <c r="X13" s="33"/>
    </row>
  </sheetData>
  <phoneticPr fontId="2" type="noConversion"/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4.25"/>
  <sheetData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2" sqref="F2"/>
    </sheetView>
  </sheetViews>
  <sheetFormatPr defaultRowHeight="14.25"/>
  <sheetData>
    <row r="2" spans="1:1">
      <c r="A2" t="s">
        <v>105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2020.5.15</vt:lpstr>
      <vt:lpstr>臻泽回复</vt:lpstr>
      <vt:lpstr>茁腾回复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2020-06-04T07:46:32Z</dcterms:modified>
</cp:coreProperties>
</file>